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PUBLICACION\INFORMACION CONTABLE\"/>
    </mc:Choice>
  </mc:AlternateContent>
  <bookViews>
    <workbookView xWindow="0" yWindow="0" windowWidth="28800" windowHeight="11430"/>
  </bookViews>
  <sheets>
    <sheet name="NOTAS" sheetId="1" r:id="rId1"/>
  </sheets>
  <definedNames>
    <definedName name="_xlnm.Print_Area" localSheetId="0">NOTAS!$A$1:$L$501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2" i="1" l="1"/>
  <c r="D432" i="1"/>
  <c r="C432" i="1"/>
  <c r="E412" i="1"/>
  <c r="E393" i="1"/>
  <c r="E421" i="1" s="1"/>
  <c r="E379" i="1"/>
  <c r="E372" i="1"/>
  <c r="E385" i="1" s="1"/>
  <c r="C358" i="1"/>
  <c r="D341" i="1"/>
  <c r="C341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41" i="1" s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15" i="1" s="1"/>
  <c r="D298" i="1"/>
  <c r="C298" i="1"/>
  <c r="E297" i="1"/>
  <c r="E296" i="1"/>
  <c r="E295" i="1"/>
  <c r="E294" i="1"/>
  <c r="E293" i="1"/>
  <c r="E292" i="1"/>
  <c r="E291" i="1"/>
  <c r="E290" i="1"/>
  <c r="E289" i="1"/>
  <c r="E288" i="1"/>
  <c r="E298" i="1" s="1"/>
  <c r="C280" i="1"/>
  <c r="D275" i="1" s="1"/>
  <c r="D279" i="1"/>
  <c r="D278" i="1"/>
  <c r="D277" i="1"/>
  <c r="D276" i="1"/>
  <c r="D274" i="1"/>
  <c r="D273" i="1"/>
  <c r="D272" i="1"/>
  <c r="D271" i="1"/>
  <c r="D270" i="1"/>
  <c r="D269" i="1"/>
  <c r="D268" i="1"/>
  <c r="D266" i="1"/>
  <c r="D265" i="1"/>
  <c r="D264" i="1"/>
  <c r="D263" i="1"/>
  <c r="D262" i="1"/>
  <c r="D261" i="1"/>
  <c r="D260" i="1"/>
  <c r="D258" i="1"/>
  <c r="D257" i="1"/>
  <c r="D256" i="1"/>
  <c r="D255" i="1"/>
  <c r="D254" i="1"/>
  <c r="D253" i="1"/>
  <c r="D252" i="1"/>
  <c r="D250" i="1"/>
  <c r="D249" i="1"/>
  <c r="D248" i="1"/>
  <c r="D247" i="1"/>
  <c r="D246" i="1"/>
  <c r="D245" i="1"/>
  <c r="D244" i="1"/>
  <c r="D243" i="1"/>
  <c r="D242" i="1"/>
  <c r="D241" i="1"/>
  <c r="D240" i="1"/>
  <c r="C232" i="1"/>
  <c r="C224" i="1"/>
  <c r="C194" i="1"/>
  <c r="C187" i="1"/>
  <c r="C180" i="1"/>
  <c r="C173" i="1"/>
  <c r="F165" i="1"/>
  <c r="E165" i="1"/>
  <c r="D165" i="1"/>
  <c r="C165" i="1"/>
  <c r="C141" i="1"/>
  <c r="C132" i="1"/>
  <c r="D125" i="1"/>
  <c r="C125" i="1"/>
  <c r="D114" i="1"/>
  <c r="C114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3" i="1"/>
  <c r="E114" i="1" s="1"/>
  <c r="C75" i="1"/>
  <c r="C69" i="1"/>
  <c r="C59" i="1"/>
  <c r="F48" i="1"/>
  <c r="E48" i="1"/>
  <c r="D48" i="1"/>
  <c r="C48" i="1"/>
  <c r="E36" i="1"/>
  <c r="D36" i="1"/>
  <c r="C36" i="1"/>
  <c r="E23" i="1"/>
  <c r="C23" i="1"/>
  <c r="D251" i="1" l="1"/>
  <c r="D280" i="1" s="1"/>
  <c r="D259" i="1"/>
  <c r="D267" i="1"/>
</calcChain>
</file>

<file path=xl/sharedStrings.xml><?xml version="1.0" encoding="utf-8"?>
<sst xmlns="http://schemas.openxmlformats.org/spreadsheetml/2006/main" count="370" uniqueCount="290">
  <si>
    <t xml:space="preserve">NOTAS A LOS ESTADOS FINANCIEROS </t>
  </si>
  <si>
    <t>Al 31 de Marzo del 2019</t>
  </si>
  <si>
    <t>Ente Público:</t>
  </si>
  <si>
    <t>INSTITUTO TECNOLÓGICO SUPERIOR DE PURÍSIMA DEL RINCÓN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</si>
  <si>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</si>
  <si>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</si>
  <si>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</si>
  <si>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</si>
  <si>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</si>
  <si>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</si>
  <si>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</si>
  <si>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</si>
  <si>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</si>
  <si>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</si>
  <si>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</si>
  <si>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</si>
  <si>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</si>
  <si>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2019</t>
  </si>
  <si>
    <t>2018</t>
  </si>
  <si>
    <t>1122 CUENTAS POR COBRAR CP</t>
  </si>
  <si>
    <t>1122602001  CXC ENT FED Y M</t>
  </si>
  <si>
    <t>1122902001 OTRAS CUENTAS POR COBRAR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</si>
  <si>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</si>
  <si>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</si>
  <si>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</si>
  <si>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</si>
  <si>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</si>
  <si>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</si>
  <si>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1123101002 GASTOS A RESERVA DE COMPROBAR</t>
  </si>
  <si>
    <t>1123102001 FUNCIONARIOS Y EMPLEADOS</t>
  </si>
  <si>
    <t>1123103301 SUBSIDIO AL EMPLEO</t>
  </si>
  <si>
    <t>1123106001 OTROS DEUDORES DIVERSOS</t>
  </si>
  <si>
    <t>1125 DEUDORES POR ANTICIPOS</t>
  </si>
  <si>
    <t>1125102001 FONDO FIJO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</si>
  <si>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</si>
  <si>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</si>
  <si>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</si>
  <si>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</si>
  <si>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</si>
  <si>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</si>
  <si>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</si>
  <si>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</si>
  <si>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</si>
  <si>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</si>
  <si>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</si>
  <si>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</si>
  <si>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</si>
  <si>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</si>
  <si>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</si>
  <si>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</si>
  <si>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</si>
  <si>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</si>
  <si>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</si>
  <si>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</si>
  <si>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</si>
  <si>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1230   BIENES INMUEBLES, INFRAESTRUCTURA</t>
  </si>
  <si>
    <t>1240 BIENES MUEBLES</t>
  </si>
  <si>
    <t>1241151100  MUEBLES OF.</t>
  </si>
  <si>
    <t>1241351500  E.COMPUTO</t>
  </si>
  <si>
    <t>1241951900  OTROS MOB.</t>
  </si>
  <si>
    <t>1242152100  EQUIPO Y APARATOS</t>
  </si>
  <si>
    <t>1242352300  CÁMARAS FOTOGRÁFICAS</t>
  </si>
  <si>
    <t>1242952900  OTRO MOBILIARIO Y EQ</t>
  </si>
  <si>
    <t>1243153100  EQUIPO MÉDICO Y DE L</t>
  </si>
  <si>
    <t>1244154100  AUTOMÓVILES Y CAMIONES 2011</t>
  </si>
  <si>
    <t>1246256200  MAQUINARIA Y EQUIPO</t>
  </si>
  <si>
    <t>1246456400  SISTEMAS DE AIRE ACO</t>
  </si>
  <si>
    <t>1246556500  EQUIPO DE COMUNICACI</t>
  </si>
  <si>
    <t>1246656600  EQUIPOS DE GENERACIÓ</t>
  </si>
  <si>
    <t>1246756700  HERRAMIENTAS Y MÁQUI</t>
  </si>
  <si>
    <t>1247151300  BIENES ARTÍSTICOS, C</t>
  </si>
  <si>
    <t>1260 DEPRECIACIÓN, DETERIORO Y AMORTIZACIÓN ACUMULADA DE BIENES</t>
  </si>
  <si>
    <t>1263151101  MUEBLES DE OFICINA Y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</si>
  <si>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</si>
  <si>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</si>
  <si>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</si>
  <si>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</si>
  <si>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</si>
  <si>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</si>
  <si>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</si>
  <si>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</si>
  <si>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</si>
  <si>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</si>
  <si>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</si>
  <si>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</si>
  <si>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ESF-09 INTANGIBLES Y DIFERIDOS</t>
  </si>
  <si>
    <t>1250 ACTIVOS INTANGIBLES</t>
  </si>
  <si>
    <t>1270 ACTIVOS DIFERIDOS</t>
  </si>
  <si>
    <t>1273034500  SEGURO DE BIENES PAT</t>
  </si>
  <si>
    <t>1273134500  CONSUMO DE SEG. BIEN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</si>
  <si>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</si>
  <si>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</si>
  <si>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</si>
  <si>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</si>
  <si>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</si>
  <si>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DOC. POR PAGAR</t>
  </si>
  <si>
    <t>2111101002 SUELDOS DEVENGADOS</t>
  </si>
  <si>
    <t>2112101001 PROVEEDORES DE BIENES Y SERVICIOS</t>
  </si>
  <si>
    <t>2117101003 ISR SALARIOS POR PAGAR</t>
  </si>
  <si>
    <t>2117202004 APORTACIÓN TRABAJADOR IMSS</t>
  </si>
  <si>
    <t>2117910001 VIVIENDA</t>
  </si>
  <si>
    <t>2117918001 DIVO 5% AL MILLAR</t>
  </si>
  <si>
    <t>2117918002 CAP 2%</t>
  </si>
  <si>
    <t>2117918005 OTRAS RETENCIONES OBRA</t>
  </si>
  <si>
    <t>2119904002 CXP A GEG</t>
  </si>
  <si>
    <t>2119904003 CXP GEG POR RENDIMIENTOS</t>
  </si>
  <si>
    <t>2119904005 CXP POR REMANENTES</t>
  </si>
  <si>
    <t>2119904008 CXP REMANENTE EN SOLICITUD DE REFRENDO</t>
  </si>
  <si>
    <t>2119905001 ACREEDORES DIVERSOS</t>
  </si>
  <si>
    <t>2119905026 SEGURO PARQUE VEHICULAR DGRMySG</t>
  </si>
  <si>
    <t>2119905027 ASEGURAMIENTO BIENES INMUEBLES (SEGURO EDIFICIO)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</si>
  <si>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</si>
  <si>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</si>
  <si>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</si>
  <si>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</si>
  <si>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</si>
  <si>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</si>
  <si>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</si>
  <si>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</si>
  <si>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</si>
  <si>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2199002099  DIFERENCIAS IRRELEVA</t>
  </si>
  <si>
    <t>II) NOTAS AL ESTADO DE ACTIVIDADES</t>
  </si>
  <si>
    <t>INGRESOS DE GESTIÓN</t>
  </si>
  <si>
    <t>ERA-01 INGRESOS</t>
  </si>
  <si>
    <t>NOTA</t>
  </si>
  <si>
    <t>4173730501 GESTORIA DE TITULACION</t>
  </si>
  <si>
    <t>4173730602 REEXPEDICION DE CREDENCIAL</t>
  </si>
  <si>
    <t>4173730901 POR CONCEPTO DE FICHAS</t>
  </si>
  <si>
    <t>4173730910 APOYO ECONÓMICO PARA RESIDENCIAS PROFESIONALES</t>
  </si>
  <si>
    <t>4173737002 INTERESES NORMALES RECURSOS PROPIOS (DECRETO/LEY)</t>
  </si>
  <si>
    <t>4213831000 CONVENIO SERVICIOS PERSONALES</t>
  </si>
  <si>
    <t>4213832000 CONVENIO MATERIALES Y SUMINISTROS</t>
  </si>
  <si>
    <t>4213833000 CONVENIO SERVICIOS GENERALES</t>
  </si>
  <si>
    <t>4221911100 ESTATAL SERVICIOS PERSONALES</t>
  </si>
  <si>
    <t>4221911200 ESTATAL MATERIALES Y SUMINISTROS</t>
  </si>
  <si>
    <t>4221911300 ESTATAL SERVICIOS GENERALES</t>
  </si>
  <si>
    <t>4221911400 ESTATAL SUBSIDIOS Y AYUDAS</t>
  </si>
  <si>
    <t>4399790603 RENTA DE CAFETERIA</t>
  </si>
  <si>
    <t>4399790604 RENTA PARA PAPELERIA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</si>
  <si>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</si>
  <si>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</si>
  <si>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</si>
  <si>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</si>
  <si>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</si>
  <si>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</si>
  <si>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5000 GASTOS Y OTRAS PERDIDAS</t>
  </si>
  <si>
    <t>5111113000 SUELDOS BASE AL PERSONAL PERMANENTE</t>
  </si>
  <si>
    <t>5113132000 PRIMAS DE VACAS., DOMINICAL Y GRATIF. FIN DE AÑO</t>
  </si>
  <si>
    <t>5114141000 APORTACIONES DE SEGURIDAD SOCIAL</t>
  </si>
  <si>
    <t>5114142000 APORTACIONES A FONDOS DE VIVIENDA</t>
  </si>
  <si>
    <t>5114143000 APORTACIONES AL SISTEMA  PARA EL RETIRO</t>
  </si>
  <si>
    <t>5115152000 INDEMNIZACIONES</t>
  </si>
  <si>
    <t>5115154000 PRESTACIONES CONTRACTUALES</t>
  </si>
  <si>
    <t>5121212000 MATERIALES Y UTILES DE IMPRESION Y REPRODUCCION</t>
  </si>
  <si>
    <t>5121216000 MATERIAL DE LIMPIEZA</t>
  </si>
  <si>
    <t>5121218000 MAT. PARA EL REG. E IDENT. BIENES Y PERS.</t>
  </si>
  <si>
    <t>5122221000 ALIMENTACIÓN DE PERSONAS</t>
  </si>
  <si>
    <t>5124249000 OTROS MATERIALES Y ARTICULOS DE CONSTRUCCION Y REP</t>
  </si>
  <si>
    <t>5125253000 MEDICINAS Y PRODUCTOS FARMACÉUTICOS</t>
  </si>
  <si>
    <t>5126261000 COMBUSTIBLES, LUBRICANTES Y ADITIVOS</t>
  </si>
  <si>
    <t>5129291000 HERRAMIENTAS MENORES</t>
  </si>
  <si>
    <t>5129293000 "REF. Y ACCESORIOS ME. MOB. Y EQ. AD., ED. Y REC."</t>
  </si>
  <si>
    <t>5131311000 SERVICIO DE ENERGÍA ELÉCTRICA</t>
  </si>
  <si>
    <t>5131314000 TELEFONÍA TRADICIONAL</t>
  </si>
  <si>
    <t>5131316000 SERVICIO DE TELECOMUNICACIONES Y SATÉLITALES</t>
  </si>
  <si>
    <t>5131317000 SERV. ACCESO A INTERNET, REDES Y PROC. DE INFO.</t>
  </si>
  <si>
    <t>5131318000 SERVICIOS POSTALES Y TELEGRAFICOS</t>
  </si>
  <si>
    <t>5132327000 ARRENDAMIENTO DE ACTIVOS INTANGIBLES</t>
  </si>
  <si>
    <t>5133336000 SERVS. APOYO ADMVO., FOTOCOPIADO E IMPRESION</t>
  </si>
  <si>
    <t>5133338000 SERVICIOS DE VIGILANCIA</t>
  </si>
  <si>
    <t>5134341000 SERVICIOS FINANCIEROS Y BANCARIOS</t>
  </si>
  <si>
    <t>5134344000 SEGUROS DE RESPONSABILIDAD PATRIMONIAL Y FIANZAS</t>
  </si>
  <si>
    <t>5135351000 CONSERV. Y MANTENIMIENTO MENOR DE INMUEBLES</t>
  </si>
  <si>
    <t>5135353000 INST., REPAR. Y MTTO. EQ. COMPU. Y TECNO. DE INFO.</t>
  </si>
  <si>
    <t>5135354000 INST., REPAR. Y MTTO. EQ. E INSTRUMENT. MED. Y LAB</t>
  </si>
  <si>
    <t>5135355000 REPAR. Y MTTO. DE EQUIPO DE TRANSPORTE</t>
  </si>
  <si>
    <t>5135358000 SERVICIOS DE LIMPIEZA Y MANEJO DE DESECHOS</t>
  </si>
  <si>
    <t>5137371000 PASAJES AEREOS</t>
  </si>
  <si>
    <t>5137372000 PASAJES TERRESTRES</t>
  </si>
  <si>
    <t>5137375000 VIATICOS EN EL PAIS</t>
  </si>
  <si>
    <t>5137379000 OTROS SERVICIOS DE TRASLADO Y HOSPEDAJE</t>
  </si>
  <si>
    <t>5138382000 GASTOS DE ORDEN SOCIAL Y CULTURAL</t>
  </si>
  <si>
    <t>5138383000 CONGRESOS Y CONVENCIONES</t>
  </si>
  <si>
    <t>5139392000 OTROS IMPUESTOS Y DERECHOS</t>
  </si>
  <si>
    <t>5139398000 IMPUESTO DE NOMINA</t>
  </si>
  <si>
    <t>5242442000 BECAS Y OT. AYUDAS PARA PROG. DE CAPACITA.</t>
  </si>
  <si>
    <t>III) NOTAS AL ESTADO DE VARIACIÓN A LA HACIEDA PÚBLICA</t>
  </si>
  <si>
    <t>VHP-01 PATRIMONIO CONTRIBUIDO</t>
  </si>
  <si>
    <t>MODIFICACION</t>
  </si>
  <si>
    <t>3110 HACIENDA PUBLICA/PATRIMONIO CONTRIBUIDO</t>
  </si>
  <si>
    <t>3110915000 ESTATAL BIENES MUEBLES E INMUEBLES</t>
  </si>
  <si>
    <t>3110916000 ESTATAL OBRA PÚBLICA</t>
  </si>
  <si>
    <t>3111835000 CONVENIO BIENES MUEBLES</t>
  </si>
  <si>
    <t>3111836000 CONVENIO FEDERAL OBRA PÚBLICA</t>
  </si>
  <si>
    <t>3111924205 MUNICIPAL BIENES MUEBLES E INMUEBLES</t>
  </si>
  <si>
    <t>3113835000 CONVENIO BIENES MUEBLES  EJER ANTERIORES</t>
  </si>
  <si>
    <t>3113836000 CONVENIO OBRA PUBLICA  EJER ANTERIORES</t>
  </si>
  <si>
    <t>3113915000 ESTATALES  BIENES MUEBLES EJE ANTERIORES</t>
  </si>
  <si>
    <t>3113916000 ESTATALES  OBRA PUBLICA EJER ANTERIORES</t>
  </si>
  <si>
    <t>3113924205 MUNICIPAL BIENES MUEBLES E INMUEBL EJER ANTERIORES</t>
  </si>
  <si>
    <t>VHP-02 PATRIMONIO GENERADO</t>
  </si>
  <si>
    <t>3210 Resultado del Ejercicio (Ahorro/Des</t>
  </si>
  <si>
    <t>3210000001 RESULTADO DEL EJERCICIO</t>
  </si>
  <si>
    <t>3220000023 RESULTADO DEL EJERCICIO 2015</t>
  </si>
  <si>
    <t>3220000024 RESULTADO DEL EJERCICIO 2016</t>
  </si>
  <si>
    <t>3220000025 RESULTADO DEL EJERCICIO 2017</t>
  </si>
  <si>
    <t>3220001000 CAPITALIZACIÓN RECURSOS PROPIOS</t>
  </si>
  <si>
    <t>3220001001 CAPITALIZACIÓN REMANENTES</t>
  </si>
  <si>
    <t>3220690201 APLICACIÓN DE REMANENTE PROPIO</t>
  </si>
  <si>
    <t>3220690202 APLICACIÓN DE REMANENTE FEDERAL</t>
  </si>
  <si>
    <t>3220690204 APLICACIÓN DE REMANENTE MUNICIPAL</t>
  </si>
  <si>
    <t>3220690211 APLICACIÓN DE REMANENTE PROPIO</t>
  </si>
  <si>
    <t>3220690212 APLICACIÓN DE REMANENTE FEDERAL</t>
  </si>
  <si>
    <t>IV) NOTAS AL ESTADO DE FLUJO DE EFECTIVO</t>
  </si>
  <si>
    <t>EFE-01 FLUJO DE EFECTIVO</t>
  </si>
  <si>
    <t>1110 EFECTIVO Y EQUIVALENTES</t>
  </si>
  <si>
    <t>1112102001 BANCOMER 00198285020 RECURSO PROPIO</t>
  </si>
  <si>
    <t>1112102002 BANCOMER 0199739939 INGRESOS EDUCATIVOS</t>
  </si>
  <si>
    <t>1112106002 BAJIO 90000450487 RECURSO FEDERAL</t>
  </si>
  <si>
    <t>1112106006 BAJIO 14622195 0101 PROEXOE ESTATAL 2015</t>
  </si>
  <si>
    <t>1112106007 BAJIO 14623029 0101 PROEXOE FEDERAL 2015</t>
  </si>
  <si>
    <t>1112106008 BAJIO 19645670 0101</t>
  </si>
  <si>
    <t>1112106009 BAJIO 030237900013267281 EDIFICIO DE LABORATORIO</t>
  </si>
  <si>
    <t>1112106010 BAJIO 030237900013267388 ITSP VELARIA</t>
  </si>
  <si>
    <t>1112106011 BAJIO 030237900013679853 FUTBOL PRACT Y OBRA COMPL</t>
  </si>
  <si>
    <t>1112106012 BAJIO 030237900014589845 ITSP FAM PURO</t>
  </si>
  <si>
    <t>1112106013 BAJIO 030237900014589968 ITSP FAM REMANENTE</t>
  </si>
  <si>
    <t>1112106014 BAJIO 0227103470101 AULAS ITSPR EXT MANUEL DOBLADO</t>
  </si>
  <si>
    <t>1112106015 BAJIO 230485310101 EQUIPAMIENTO LABORATORIO ITSPR</t>
  </si>
  <si>
    <t>1112106016 BAJIO 233270590101 CONSTRUCCIÓN CAFETERÍA ITSPR</t>
  </si>
  <si>
    <t>EFE-02 ADQ. BIENES MUEBLES E INMUEBLES</t>
  </si>
  <si>
    <t>% SUB</t>
  </si>
  <si>
    <t>INMUEBLES</t>
  </si>
  <si>
    <t>1236 Construcciones en Proceso en Bienes</t>
  </si>
  <si>
    <t>1241951900 OTROS MOBILIARIOS Y EQUIPOS DE ADMINISTRACIÓN 2011</t>
  </si>
  <si>
    <t>1246256200 MAQUINARIA Y EQUIPO INDUSTRIAL 2011</t>
  </si>
  <si>
    <t>1246756700 HERRAMIENTAS Y MÁQUINAS-HERRAMIENTA 2011</t>
  </si>
  <si>
    <t>Bienes Inmuebles, Infraestructura y Construcciones en Proceso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</si>
  <si>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</si>
  <si>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</si>
  <si>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</si>
  <si>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Marzo de 2019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</si>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</sst>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  <family val="3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1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4" fillId="0" borderId="0" applyFont="0" applyFill="0" applyBorder="0" applyAlignment="0" applyProtection="0"/>
  </cellStyleXfs>
  <cellXfs count="207">
    <xf numFmtId="0" fontId="0" fillId="0" borderId="0" xfId="0"/>
    <xf numFmtId="0" fontId="2" fillId="3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6" fillId="3" borderId="0" xfId="0" applyFont="1" applyFill="1" applyBorder="1" applyAlignment="1"/>
    <xf numFmtId="0" fontId="7" fillId="3" borderId="0" xfId="0" applyFont="1" applyFill="1"/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8" fillId="3" borderId="0" xfId="0" applyFont="1" applyFill="1" applyBorder="1"/>
    <xf numFmtId="0" fontId="10" fillId="3" borderId="0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11" fillId="0" borderId="0" xfId="0" applyFont="1" applyBorder="1" applyAlignment="1">
      <alignment horizontal="left"/>
    </xf>
    <xf numFmtId="0" fontId="13" fillId="3" borderId="0" xfId="0" applyFont="1" applyFill="1" applyBorder="1"/>
    <xf numFmtId="0" fontId="12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0" fontId="7" fillId="3" borderId="0" xfId="0" applyFont="1" applyFill="1" applyBorder="1"/>
    <xf numFmtId="164" fontId="2" fillId="3" borderId="3" xfId="0" applyNumberFormat="1" applyFont="1" applyFill="1" applyBorder="1"/>
    <xf numFmtId="0" fontId="2" fillId="0" borderId="3" xfId="0" applyFont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left"/>
    </xf>
    <xf numFmtId="43" fontId="3" fillId="2" borderId="1" xfId="1" applyFont="1" applyFill="1" applyBorder="1" applyAlignment="1">
      <alignment horizontal="center" vertical="center"/>
    </xf>
    <xf numFmtId="0" fontId="12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5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165" fontId="2" fillId="3" borderId="2" xfId="0" applyNumberFormat="1" applyFont="1" applyFill="1" applyBorder="1"/>
    <xf numFmtId="164" fontId="2" fillId="3" borderId="2" xfId="0" applyNumberFormat="1" applyFont="1" applyFill="1" applyBorder="1"/>
    <xf numFmtId="4" fontId="2" fillId="0" borderId="3" xfId="0" applyNumberFormat="1" applyFont="1" applyBorder="1"/>
    <xf numFmtId="4" fontId="2" fillId="0" borderId="0" xfId="0" applyNumberFormat="1" applyFont="1"/>
    <xf numFmtId="0" fontId="0" fillId="0" borderId="4" xfId="0" applyBorder="1"/>
    <xf numFmtId="164" fontId="2" fillId="3" borderId="9" xfId="0" applyNumberFormat="1" applyFont="1" applyFill="1" applyBorder="1"/>
    <xf numFmtId="0" fontId="2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4" fontId="12" fillId="2" borderId="2" xfId="4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0" fontId="2" fillId="0" borderId="4" xfId="0" applyFont="1" applyBorder="1"/>
    <xf numFmtId="4" fontId="2" fillId="0" borderId="4" xfId="0" applyNumberFormat="1" applyFont="1" applyBorder="1"/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4" fontId="12" fillId="2" borderId="1" xfId="4" applyNumberFormat="1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9" xfId="0" applyNumberFormat="1" applyFont="1" applyBorder="1"/>
    <xf numFmtId="43" fontId="2" fillId="3" borderId="0" xfId="0" applyNumberFormat="1" applyFont="1" applyFill="1"/>
    <xf numFmtId="0" fontId="12" fillId="2" borderId="1" xfId="3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/>
    </xf>
    <xf numFmtId="2" fontId="2" fillId="0" borderId="0" xfId="2" applyNumberFormat="1" applyFont="1"/>
    <xf numFmtId="9" fontId="2" fillId="0" borderId="0" xfId="2" applyFont="1"/>
    <xf numFmtId="9" fontId="3" fillId="2" borderId="1" xfId="2" applyFont="1" applyFill="1" applyBorder="1" applyAlignment="1">
      <alignment horizontal="center" vertical="center"/>
    </xf>
    <xf numFmtId="0" fontId="2" fillId="0" borderId="0" xfId="0" applyFont="1" applyFill="1"/>
    <xf numFmtId="0" fontId="11" fillId="0" borderId="0" xfId="0" applyFont="1" applyFill="1" applyAlignment="1">
      <alignment horizontal="left"/>
    </xf>
    <xf numFmtId="0" fontId="12" fillId="2" borderId="2" xfId="3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left"/>
    </xf>
    <xf numFmtId="164" fontId="5" fillId="0" borderId="2" xfId="0" applyNumberFormat="1" applyFont="1" applyFill="1" applyBorder="1"/>
    <xf numFmtId="164" fontId="5" fillId="0" borderId="16" xfId="0" applyNumberFormat="1" applyFont="1" applyFill="1" applyBorder="1"/>
    <xf numFmtId="0" fontId="2" fillId="0" borderId="3" xfId="0" applyFont="1" applyFill="1" applyBorder="1"/>
    <xf numFmtId="4" fontId="2" fillId="0" borderId="6" xfId="0" applyNumberFormat="1" applyFont="1" applyBorder="1"/>
    <xf numFmtId="164" fontId="5" fillId="0" borderId="3" xfId="0" applyNumberFormat="1" applyFont="1" applyFill="1" applyBorder="1"/>
    <xf numFmtId="164" fontId="5" fillId="0" borderId="6" xfId="0" applyNumberFormat="1" applyFont="1" applyFill="1" applyBorder="1"/>
    <xf numFmtId="0" fontId="2" fillId="0" borderId="4" xfId="0" applyFont="1" applyFill="1" applyBorder="1"/>
    <xf numFmtId="0" fontId="5" fillId="0" borderId="0" xfId="0" applyFont="1" applyFill="1"/>
    <xf numFmtId="0" fontId="2" fillId="0" borderId="2" xfId="0" applyFont="1" applyBorder="1"/>
    <xf numFmtId="43" fontId="2" fillId="0" borderId="3" xfId="1" applyFont="1" applyBorder="1"/>
    <xf numFmtId="43" fontId="2" fillId="0" borderId="0" xfId="1" applyFont="1"/>
    <xf numFmtId="4" fontId="2" fillId="0" borderId="2" xfId="0" applyNumberFormat="1" applyFont="1" applyBorder="1"/>
    <xf numFmtId="49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Fill="1" applyBorder="1"/>
    <xf numFmtId="0" fontId="12" fillId="2" borderId="1" xfId="3" applyFont="1" applyFill="1" applyBorder="1" applyAlignment="1">
      <alignment horizontal="center" vertical="center" wrapText="1"/>
    </xf>
    <xf numFmtId="0" fontId="2" fillId="0" borderId="0" xfId="0" applyFont="1" applyFill="1" applyBorder="1"/>
    <xf numFmtId="49" fontId="3" fillId="0" borderId="3" xfId="0" applyNumberFormat="1" applyFont="1" applyFill="1" applyBorder="1" applyAlignment="1">
      <alignment horizontal="left"/>
    </xf>
    <xf numFmtId="164" fontId="5" fillId="0" borderId="0" xfId="0" applyNumberFormat="1" applyFont="1" applyFill="1" applyBorder="1"/>
    <xf numFmtId="49" fontId="8" fillId="0" borderId="3" xfId="0" applyNumberFormat="1" applyFont="1" applyFill="1" applyBorder="1" applyAlignment="1">
      <alignment horizontal="left"/>
    </xf>
    <xf numFmtId="0" fontId="0" fillId="0" borderId="0" xfId="0" applyFill="1"/>
    <xf numFmtId="4" fontId="2" fillId="0" borderId="0" xfId="0" applyNumberFormat="1" applyFont="1" applyFill="1" applyBorder="1"/>
    <xf numFmtId="0" fontId="16" fillId="0" borderId="0" xfId="0" applyFont="1" applyFill="1"/>
    <xf numFmtId="43" fontId="17" fillId="0" borderId="1" xfId="1" applyFont="1" applyFill="1" applyBorder="1" applyAlignment="1">
      <alignment horizontal="right" vertical="center"/>
    </xf>
    <xf numFmtId="0" fontId="16" fillId="0" borderId="0" xfId="0" applyFont="1" applyFill="1" applyBorder="1"/>
    <xf numFmtId="0" fontId="16" fillId="0" borderId="1" xfId="0" applyFont="1" applyFill="1" applyBorder="1"/>
    <xf numFmtId="43" fontId="2" fillId="0" borderId="1" xfId="1" applyFont="1" applyFill="1" applyBorder="1"/>
    <xf numFmtId="0" fontId="18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43" fontId="17" fillId="0" borderId="1" xfId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3" fontId="15" fillId="2" borderId="1" xfId="1" applyFont="1" applyFill="1" applyBorder="1" applyAlignment="1">
      <alignment horizontal="center" vertical="center"/>
    </xf>
    <xf numFmtId="43" fontId="2" fillId="0" borderId="0" xfId="0" applyNumberFormat="1" applyFont="1" applyFill="1" applyBorder="1"/>
    <xf numFmtId="0" fontId="2" fillId="2" borderId="0" xfId="0" applyFont="1" applyFill="1"/>
    <xf numFmtId="4" fontId="12" fillId="2" borderId="1" xfId="0" applyNumberFormat="1" applyFont="1" applyFill="1" applyBorder="1"/>
    <xf numFmtId="0" fontId="2" fillId="0" borderId="1" xfId="0" applyFont="1" applyFill="1" applyBorder="1"/>
    <xf numFmtId="43" fontId="19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3" fontId="20" fillId="0" borderId="1" xfId="1" applyFont="1" applyFill="1" applyBorder="1" applyAlignment="1">
      <alignment horizontal="center" vertical="center"/>
    </xf>
    <xf numFmtId="4" fontId="2" fillId="0" borderId="0" xfId="0" applyNumberFormat="1" applyFont="1" applyFill="1"/>
    <xf numFmtId="0" fontId="21" fillId="0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43" fontId="19" fillId="2" borderId="1" xfId="1" applyFont="1" applyFill="1" applyBorder="1" applyAlignment="1">
      <alignment horizontal="center" vertical="center"/>
    </xf>
    <xf numFmtId="43" fontId="2" fillId="0" borderId="0" xfId="1" applyNumberFormat="1" applyFont="1" applyFill="1" applyBorder="1"/>
    <xf numFmtId="166" fontId="2" fillId="3" borderId="0" xfId="0" applyNumberFormat="1" applyFont="1" applyFill="1" applyBorder="1"/>
    <xf numFmtId="3" fontId="22" fillId="3" borderId="0" xfId="1" applyNumberFormat="1" applyFont="1" applyFill="1" applyBorder="1" applyAlignment="1">
      <alignment vertical="top"/>
    </xf>
    <xf numFmtId="0" fontId="11" fillId="0" borderId="0" xfId="0" applyFont="1" applyBorder="1" applyAlignment="1">
      <alignment horizontal="center"/>
    </xf>
    <xf numFmtId="165" fontId="5" fillId="3" borderId="16" xfId="0" applyNumberFormat="1" applyFont="1" applyFill="1" applyBorder="1"/>
    <xf numFmtId="164" fontId="5" fillId="3" borderId="16" xfId="0" applyNumberFormat="1" applyFont="1" applyFill="1" applyBorder="1"/>
    <xf numFmtId="165" fontId="5" fillId="3" borderId="6" xfId="0" applyNumberFormat="1" applyFont="1" applyFill="1" applyBorder="1"/>
    <xf numFmtId="165" fontId="3" fillId="3" borderId="9" xfId="0" applyNumberFormat="1" applyFont="1" applyFill="1" applyBorder="1"/>
    <xf numFmtId="164" fontId="3" fillId="3" borderId="9" xfId="0" applyNumberFormat="1" applyFont="1" applyFill="1" applyBorder="1"/>
    <xf numFmtId="0" fontId="23" fillId="3" borderId="0" xfId="0" applyFont="1" applyFill="1"/>
    <xf numFmtId="0" fontId="2" fillId="0" borderId="0" xfId="0" applyFont="1" applyBorder="1"/>
    <xf numFmtId="0" fontId="12" fillId="3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" fillId="0" borderId="15" xfId="0" applyFont="1" applyFill="1" applyBorder="1"/>
    <xf numFmtId="0" fontId="11" fillId="0" borderId="0" xfId="0" applyFont="1" applyBorder="1" applyAlignment="1">
      <alignment horizontal="center"/>
    </xf>
    <xf numFmtId="0" fontId="12" fillId="3" borderId="0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9" fillId="0" borderId="10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6" fillId="0" borderId="11" xfId="0" applyFont="1" applyFill="1" applyBorder="1"/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558614</xdr:colOff>
      <xdr:row>17</xdr:row>
      <xdr:rowOff>123264</xdr:rowOff>
    </xdr:from>
    <xdr:ext cx="1750287" cy="468013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273489" y="3076014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558053</xdr:colOff>
      <xdr:row>54</xdr:row>
      <xdr:rowOff>100853</xdr:rowOff>
    </xdr:from>
    <xdr:ext cx="1750287" cy="468013"/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272928" y="977825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561415</xdr:colOff>
      <xdr:row>64</xdr:row>
      <xdr:rowOff>56030</xdr:rowOff>
    </xdr:from>
    <xdr:ext cx="1750287" cy="468013"/>
    <xdr:sp macro="" textlink="">
      <xdr:nvSpPr>
        <xdr:cNvPr id="4" name="5 Rectángul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5276290" y="1171463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573</xdr:colOff>
      <xdr:row>71</xdr:row>
      <xdr:rowOff>280147</xdr:rowOff>
    </xdr:from>
    <xdr:ext cx="1750287" cy="468013"/>
    <xdr:sp macro="" textlink="">
      <xdr:nvSpPr>
        <xdr:cNvPr id="5" name="6 Rectángul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772723" y="1317699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1232648</xdr:colOff>
      <xdr:row>128</xdr:row>
      <xdr:rowOff>35298</xdr:rowOff>
    </xdr:from>
    <xdr:ext cx="1750287" cy="468013"/>
    <xdr:sp macro="" textlink="">
      <xdr:nvSpPr>
        <xdr:cNvPr id="6" name="7 Rectángul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1994648" y="2299054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313765</xdr:colOff>
      <xdr:row>135</xdr:row>
      <xdr:rowOff>123265</xdr:rowOff>
    </xdr:from>
    <xdr:ext cx="1750287" cy="468013"/>
    <xdr:sp macro="" textlink="">
      <xdr:nvSpPr>
        <xdr:cNvPr id="7" name="8 Rectángul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028640" y="2439296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169</xdr:row>
      <xdr:rowOff>0</xdr:rowOff>
    </xdr:from>
    <xdr:ext cx="1750287" cy="468013"/>
    <xdr:sp macro="" textlink="">
      <xdr:nvSpPr>
        <xdr:cNvPr id="8" name="9 Rectángul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4714875" y="300323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176</xdr:row>
      <xdr:rowOff>54347</xdr:rowOff>
    </xdr:from>
    <xdr:ext cx="1750287" cy="468013"/>
    <xdr:sp macro="" textlink="">
      <xdr:nvSpPr>
        <xdr:cNvPr id="9" name="10 Rectángul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4714875" y="3145827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183</xdr:row>
      <xdr:rowOff>33616</xdr:rowOff>
    </xdr:from>
    <xdr:ext cx="1750287" cy="468013"/>
    <xdr:sp macro="" textlink="">
      <xdr:nvSpPr>
        <xdr:cNvPr id="10" name="11 Rectángul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4714875" y="32771041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2254</xdr:colOff>
      <xdr:row>428</xdr:row>
      <xdr:rowOff>0</xdr:rowOff>
    </xdr:from>
    <xdr:ext cx="1750287" cy="468013"/>
    <xdr:sp macro="" textlink="">
      <xdr:nvSpPr>
        <xdr:cNvPr id="11" name="15 Rectángul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5774404" y="75704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549088</xdr:colOff>
      <xdr:row>436</xdr:row>
      <xdr:rowOff>22412</xdr:rowOff>
    </xdr:from>
    <xdr:to>
      <xdr:col>1</xdr:col>
      <xdr:colOff>3137273</xdr:colOff>
      <xdr:row>441</xdr:row>
      <xdr:rowOff>38286</xdr:rowOff>
    </xdr:to>
    <xdr:sp macro="" textlink="">
      <xdr:nvSpPr>
        <xdr:cNvPr id="12" name="16 CuadroText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1311088" y="75449206"/>
          <a:ext cx="2588185" cy="8002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990595</xdr:colOff>
      <xdr:row>436</xdr:row>
      <xdr:rowOff>26187</xdr:rowOff>
    </xdr:from>
    <xdr:to>
      <xdr:col>4</xdr:col>
      <xdr:colOff>1085850</xdr:colOff>
      <xdr:row>441</xdr:row>
      <xdr:rowOff>42061</xdr:rowOff>
    </xdr:to>
    <xdr:sp macro="" textlink="">
      <xdr:nvSpPr>
        <xdr:cNvPr id="13" name="17 CuadroText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5705470" y="77121537"/>
          <a:ext cx="2714630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9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8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 editAs="oneCell">
    <xdr:from>
      <xdr:col>1</xdr:col>
      <xdr:colOff>224117</xdr:colOff>
      <xdr:row>441</xdr:row>
      <xdr:rowOff>89648</xdr:rowOff>
    </xdr:from>
    <xdr:to>
      <xdr:col>4</xdr:col>
      <xdr:colOff>605118</xdr:colOff>
      <xdr:row>498</xdr:row>
      <xdr:rowOff>83386</xdr:rowOff>
    </xdr:to>
    <xdr:pic>
      <xdr:nvPicPr>
        <xdr:cNvPr id="14" name="Imagen 1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45" t="12311" r="41353" b="4454"/>
        <a:stretch/>
      </xdr:blipFill>
      <xdr:spPr>
        <a:xfrm>
          <a:off x="986117" y="76300854"/>
          <a:ext cx="6947648" cy="8936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52"/>
  <sheetViews>
    <sheetView showGridLines="0" tabSelected="1" topLeftCell="A474" zoomScale="85" zoomScaleNormal="85" zoomScaleSheetLayoutView="80" workbookViewId="0">
      <selection activeCell="L504" sqref="L504"/>
    </sheetView>
  </sheetViews>
  <sheetFormatPr baseColWidth="10" defaultRowHeight="12.75"/>
  <cols>
    <col min="1" max="1" width="11.42578125" style="1"/>
    <col min="2" max="2" width="59.28515625" style="1" customWidth="1"/>
    <col min="3" max="3" width="15.85546875" style="1" customWidth="1"/>
    <col min="4" max="4" width="23.42578125" style="1" customWidth="1"/>
    <col min="5" max="5" width="18.5703125" style="1" customWidth="1"/>
    <col min="6" max="6" width="13.28515625" style="1" bestFit="1" customWidth="1"/>
    <col min="7" max="7" width="13" style="1" customWidth="1"/>
    <col min="8" max="8" width="4.42578125" style="1" customWidth="1"/>
    <col min="9" max="16384" width="11.42578125" style="1"/>
  </cols>
  <sheetData>
    <row r="2" spans="1:12" ht="4.5" customHeight="1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2" ht="15" customHeight="1">
      <c r="A3" s="203" t="s">
        <v>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2" ht="24" customHeight="1">
      <c r="A4" s="203" t="s">
        <v>1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ht="13.5">
      <c r="B5" s="2"/>
      <c r="C5" s="3"/>
      <c r="D5" s="4"/>
      <c r="E5" s="4"/>
      <c r="F5" s="4"/>
    </row>
    <row r="6" spans="1:12">
      <c r="D6" s="5" t="s">
        <v>2</v>
      </c>
      <c r="E6" s="6" t="s">
        <v>3</v>
      </c>
      <c r="F6" s="7"/>
    </row>
    <row r="7" spans="1:12">
      <c r="B7" s="5"/>
      <c r="C7" s="8"/>
      <c r="D7" s="9"/>
      <c r="E7" s="10"/>
      <c r="F7" s="11"/>
      <c r="I7" s="9"/>
      <c r="J7" s="10"/>
      <c r="K7" s="11"/>
      <c r="L7" s="10"/>
    </row>
    <row r="9" spans="1:12" ht="15">
      <c r="A9" s="204" t="s">
        <v>4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</row>
    <row r="10" spans="1:12">
      <c r="B10" s="12"/>
      <c r="C10" s="8"/>
      <c r="D10" s="9"/>
      <c r="E10" s="10"/>
      <c r="F10" s="11"/>
    </row>
    <row r="11" spans="1:12">
      <c r="B11" s="13" t="s">
        <v>5</v>
      </c>
      <c r="C11" s="14"/>
      <c r="D11" s="4"/>
      <c r="E11" s="4"/>
      <c r="F11" s="4"/>
    </row>
    <row r="12" spans="1:12">
      <c r="B12" s="15"/>
      <c r="C12" s="3"/>
      <c r="D12" s="4"/>
      <c r="E12" s="4"/>
      <c r="F12" s="4"/>
    </row>
    <row r="13" spans="1:12">
      <c r="B13" s="16" t="s">
        <v>6</v>
      </c>
      <c r="C13" s="3"/>
      <c r="D13" s="4"/>
      <c r="E13" s="4"/>
      <c r="F13" s="4"/>
    </row>
    <row r="14" spans="1:12">
      <c r="C14" s="3"/>
    </row>
    <row r="15" spans="1:12">
      <c r="B15" s="17" t="s">
        <v>7</v>
      </c>
      <c r="C15" s="10"/>
      <c r="D15" s="10"/>
      <c r="E15" s="10"/>
    </row>
    <row r="16" spans="1:12">
      <c r="B16" s="18"/>
      <c r="C16" s="10"/>
      <c r="D16" s="10"/>
      <c r="E16" s="10"/>
    </row>
    <row r="17" spans="2:5" ht="20.25" customHeight="1">
      <c r="B17" s="19" t="s">
        <v>8</v>
      </c>
      <c r="C17" s="20" t="s">
        <v>9</v>
      </c>
      <c r="D17" s="20" t="s">
        <v>10</v>
      </c>
      <c r="E17" s="20" t="s">
        <v>11</v>
      </c>
    </row>
    <row r="18" spans="2:5">
      <c r="B18" s="21" t="s">
        <v>12</v>
      </c>
      <c r="C18" s="22"/>
      <c r="D18" s="22">
        <v>0</v>
      </c>
      <c r="E18" s="22">
        <v>0</v>
      </c>
    </row>
    <row r="19" spans="2:5">
      <c r="B19" s="23"/>
      <c r="C19" s="24"/>
      <c r="D19" s="24">
        <v>0</v>
      </c>
      <c r="E19" s="24">
        <v>0</v>
      </c>
    </row>
    <row r="20" spans="2:5">
      <c r="B20" s="23" t="s">
        <v>13</v>
      </c>
      <c r="C20" s="24"/>
      <c r="D20" s="24">
        <v>0</v>
      </c>
      <c r="E20" s="24">
        <v>0</v>
      </c>
    </row>
    <row r="21" spans="2:5">
      <c r="B21" s="23"/>
      <c r="C21" s="24"/>
      <c r="D21" s="24">
        <v>0</v>
      </c>
      <c r="E21" s="24">
        <v>0</v>
      </c>
    </row>
    <row r="22" spans="2:5">
      <c r="B22" s="25" t="s">
        <v>14</v>
      </c>
      <c r="C22" s="26"/>
      <c r="D22" s="26">
        <v>0</v>
      </c>
      <c r="E22" s="26">
        <v>0</v>
      </c>
    </row>
    <row r="23" spans="2:5">
      <c r="B23" s="18"/>
      <c r="C23" s="20">
        <f>SUM(C18:C22)</f>
        <v>0</v>
      </c>
      <c r="D23" s="20"/>
      <c r="E23" s="20">
        <f>SUM(E18:E22)</f>
        <v>0</v>
      </c>
    </row>
    <row r="24" spans="2:5">
      <c r="B24" s="18"/>
      <c r="C24" s="10"/>
      <c r="D24" s="10"/>
      <c r="E24" s="10"/>
    </row>
    <row r="25" spans="2:5">
      <c r="B25" s="18"/>
      <c r="C25" s="10"/>
      <c r="D25" s="10"/>
      <c r="E25" s="10"/>
    </row>
    <row r="26" spans="2:5">
      <c r="B26" s="18"/>
      <c r="C26" s="10"/>
      <c r="D26" s="10"/>
      <c r="E26" s="10"/>
    </row>
    <row r="27" spans="2:5">
      <c r="B27" s="17" t="s">
        <v>15</v>
      </c>
      <c r="C27" s="27"/>
      <c r="D27" s="10"/>
      <c r="E27" s="10"/>
    </row>
    <row r="29" spans="2:5" ht="18.75" customHeight="1">
      <c r="B29" s="19" t="s">
        <v>16</v>
      </c>
      <c r="C29" s="20" t="s">
        <v>9</v>
      </c>
      <c r="D29" s="20" t="s">
        <v>17</v>
      </c>
      <c r="E29" s="20" t="s">
        <v>18</v>
      </c>
    </row>
    <row r="30" spans="2:5">
      <c r="B30" s="23" t="s">
        <v>19</v>
      </c>
      <c r="C30" s="28"/>
      <c r="D30" s="28"/>
      <c r="E30" s="28"/>
    </row>
    <row r="31" spans="2:5">
      <c r="B31" s="29" t="s">
        <v>20</v>
      </c>
      <c r="C31" s="28">
        <v>0</v>
      </c>
      <c r="D31" s="28"/>
      <c r="E31" s="28"/>
    </row>
    <row r="32" spans="2:5">
      <c r="B32" s="29" t="s">
        <v>21</v>
      </c>
      <c r="C32" s="28">
        <v>1342.4</v>
      </c>
      <c r="D32" s="28"/>
      <c r="E32" s="28"/>
    </row>
    <row r="33" spans="2:6" ht="14.25" customHeight="1">
      <c r="B33" s="23" t="s">
        <v>22</v>
      </c>
      <c r="C33" s="28"/>
      <c r="D33" s="28"/>
      <c r="E33" s="28"/>
    </row>
    <row r="34" spans="2:6" ht="14.25" customHeight="1">
      <c r="B34" s="23"/>
      <c r="C34" s="28"/>
      <c r="D34" s="28"/>
      <c r="E34" s="28"/>
    </row>
    <row r="35" spans="2:6" ht="14.25" customHeight="1">
      <c r="B35" s="25"/>
      <c r="C35" s="30"/>
      <c r="D35" s="30"/>
      <c r="E35" s="30"/>
    </row>
    <row r="36" spans="2:6" ht="14.25" customHeight="1">
      <c r="C36" s="20">
        <f>SUM(C30:C35)</f>
        <v>1342.4</v>
      </c>
      <c r="D36" s="20">
        <f>SUM(D30:D35)</f>
        <v>0</v>
      </c>
      <c r="E36" s="20">
        <f>SUM(E30:E35)</f>
        <v>0</v>
      </c>
    </row>
    <row r="37" spans="2:6" ht="14.25" customHeight="1">
      <c r="C37" s="31"/>
      <c r="D37" s="31"/>
      <c r="E37" s="31"/>
    </row>
    <row r="38" spans="2:6" ht="14.25" customHeight="1"/>
    <row r="39" spans="2:6" ht="23.25" customHeight="1">
      <c r="B39" s="19" t="s">
        <v>23</v>
      </c>
      <c r="C39" s="20" t="s">
        <v>9</v>
      </c>
      <c r="D39" s="20" t="s">
        <v>24</v>
      </c>
      <c r="E39" s="20" t="s">
        <v>25</v>
      </c>
      <c r="F39" s="20" t="s">
        <v>26</v>
      </c>
    </row>
    <row r="40" spans="2:6" ht="14.25" customHeight="1">
      <c r="B40" s="23" t="s">
        <v>27</v>
      </c>
      <c r="C40" s="28"/>
      <c r="D40" s="28"/>
      <c r="E40" s="28"/>
      <c r="F40" s="28"/>
    </row>
    <row r="41" spans="2:6" ht="14.25" customHeight="1">
      <c r="B41" s="32" t="s">
        <v>28</v>
      </c>
      <c r="C41" s="28">
        <v>15501.22</v>
      </c>
      <c r="D41" s="28">
        <v>15501.22</v>
      </c>
      <c r="E41" s="28"/>
      <c r="F41" s="28"/>
    </row>
    <row r="42" spans="2:6" ht="14.25" customHeight="1">
      <c r="B42" s="32" t="s">
        <v>29</v>
      </c>
      <c r="C42" s="28">
        <v>42984.2</v>
      </c>
      <c r="D42" s="28">
        <v>42984.2</v>
      </c>
      <c r="E42" s="28"/>
      <c r="F42" s="28"/>
    </row>
    <row r="43" spans="2:6" ht="14.25" customHeight="1">
      <c r="B43" s="32" t="s">
        <v>30</v>
      </c>
      <c r="C43" s="28">
        <v>-367.4</v>
      </c>
      <c r="D43" s="28">
        <v>-367.4</v>
      </c>
      <c r="E43" s="28"/>
      <c r="F43" s="28"/>
    </row>
    <row r="44" spans="2:6" ht="14.25" customHeight="1">
      <c r="B44" s="32" t="s">
        <v>31</v>
      </c>
      <c r="C44" s="28">
        <v>14591.66</v>
      </c>
      <c r="D44" s="28">
        <v>14591.66</v>
      </c>
      <c r="E44" s="28"/>
      <c r="F44" s="28"/>
    </row>
    <row r="45" spans="2:6" ht="14.25" customHeight="1">
      <c r="B45" s="23" t="s">
        <v>32</v>
      </c>
      <c r="C45" s="28"/>
      <c r="D45" s="28"/>
      <c r="E45" s="28"/>
      <c r="F45" s="28"/>
    </row>
    <row r="46" spans="2:6" ht="14.25" customHeight="1">
      <c r="B46" s="32" t="s">
        <v>33</v>
      </c>
      <c r="C46" s="28">
        <v>16143.46</v>
      </c>
      <c r="D46" s="28">
        <v>16143.46</v>
      </c>
      <c r="E46" s="28"/>
      <c r="F46" s="28"/>
    </row>
    <row r="47" spans="2:6" ht="14.25" customHeight="1">
      <c r="B47" s="25"/>
      <c r="C47" s="30"/>
      <c r="D47" s="30"/>
      <c r="E47" s="30"/>
      <c r="F47" s="30"/>
    </row>
    <row r="48" spans="2:6" ht="14.25" customHeight="1">
      <c r="C48" s="33">
        <f>SUM(C39:C47)</f>
        <v>88853.139999999985</v>
      </c>
      <c r="D48" s="33">
        <f>SUM(D39:D47)</f>
        <v>88853.139999999985</v>
      </c>
      <c r="E48" s="20">
        <f>SUM(E39:E47)</f>
        <v>0</v>
      </c>
      <c r="F48" s="20">
        <f>SUM(F39:F47)</f>
        <v>0</v>
      </c>
    </row>
    <row r="49" spans="2:7" ht="14.25" customHeight="1"/>
    <row r="50" spans="2:7" ht="14.25" customHeight="1"/>
    <row r="51" spans="2:7" ht="14.25" customHeight="1"/>
    <row r="52" spans="2:7" ht="14.25" customHeight="1">
      <c r="B52" s="17" t="s">
        <v>34</v>
      </c>
    </row>
    <row r="53" spans="2:7" ht="14.25" customHeight="1">
      <c r="B53" s="34"/>
    </row>
    <row r="54" spans="2:7" ht="24" customHeight="1">
      <c r="B54" s="19" t="s">
        <v>35</v>
      </c>
      <c r="C54" s="20" t="s">
        <v>9</v>
      </c>
      <c r="D54" s="20" t="s">
        <v>36</v>
      </c>
    </row>
    <row r="55" spans="2:7" ht="14.25" customHeight="1">
      <c r="B55" s="21" t="s">
        <v>37</v>
      </c>
      <c r="C55" s="22"/>
      <c r="D55" s="22">
        <v>0</v>
      </c>
    </row>
    <row r="56" spans="2:7" ht="14.25" customHeight="1">
      <c r="B56" s="23"/>
      <c r="C56" s="24"/>
      <c r="D56" s="24">
        <v>0</v>
      </c>
    </row>
    <row r="57" spans="2:7" ht="14.25" customHeight="1">
      <c r="B57" s="23" t="s">
        <v>38</v>
      </c>
      <c r="C57" s="24"/>
      <c r="D57" s="24"/>
    </row>
    <row r="58" spans="2:7" ht="14.25" customHeight="1">
      <c r="B58" s="25"/>
      <c r="C58" s="26"/>
      <c r="D58" s="26">
        <v>0</v>
      </c>
    </row>
    <row r="59" spans="2:7" ht="14.25" customHeight="1">
      <c r="B59" s="35"/>
      <c r="C59" s="20">
        <f>SUM(C54:C58)</f>
        <v>0</v>
      </c>
      <c r="D59" s="20"/>
    </row>
    <row r="60" spans="2:7" ht="14.25" customHeight="1">
      <c r="B60" s="35"/>
      <c r="C60" s="36"/>
      <c r="D60" s="36"/>
    </row>
    <row r="61" spans="2:7" ht="14.25" customHeight="1"/>
    <row r="62" spans="2:7" ht="14.25" customHeight="1">
      <c r="B62" s="17" t="s">
        <v>39</v>
      </c>
    </row>
    <row r="63" spans="2:7" ht="14.25" customHeight="1">
      <c r="B63" s="34"/>
    </row>
    <row r="64" spans="2:7" ht="27.75" customHeight="1">
      <c r="B64" s="19" t="s">
        <v>40</v>
      </c>
      <c r="C64" s="20" t="s">
        <v>9</v>
      </c>
      <c r="D64" s="20" t="s">
        <v>10</v>
      </c>
      <c r="E64" s="20" t="s">
        <v>41</v>
      </c>
      <c r="F64" s="37" t="s">
        <v>42</v>
      </c>
      <c r="G64" s="20" t="s">
        <v>43</v>
      </c>
    </row>
    <row r="65" spans="2:7" ht="14.25" customHeight="1">
      <c r="B65" s="38" t="s">
        <v>44</v>
      </c>
      <c r="C65" s="36"/>
      <c r="D65" s="36">
        <v>0</v>
      </c>
      <c r="E65" s="36">
        <v>0</v>
      </c>
      <c r="F65" s="36">
        <v>0</v>
      </c>
      <c r="G65" s="39">
        <v>0</v>
      </c>
    </row>
    <row r="66" spans="2:7" ht="14.25" customHeight="1">
      <c r="B66" s="38"/>
      <c r="C66" s="36"/>
      <c r="D66" s="36">
        <v>0</v>
      </c>
      <c r="E66" s="36">
        <v>0</v>
      </c>
      <c r="F66" s="36">
        <v>0</v>
      </c>
      <c r="G66" s="39">
        <v>0</v>
      </c>
    </row>
    <row r="67" spans="2:7" ht="14.25" customHeight="1">
      <c r="B67" s="38"/>
      <c r="C67" s="36"/>
      <c r="D67" s="36">
        <v>0</v>
      </c>
      <c r="E67" s="36">
        <v>0</v>
      </c>
      <c r="F67" s="36">
        <v>0</v>
      </c>
      <c r="G67" s="39">
        <v>0</v>
      </c>
    </row>
    <row r="68" spans="2:7" ht="14.25" customHeight="1">
      <c r="B68" s="40"/>
      <c r="C68" s="41"/>
      <c r="D68" s="41">
        <v>0</v>
      </c>
      <c r="E68" s="41">
        <v>0</v>
      </c>
      <c r="F68" s="41">
        <v>0</v>
      </c>
      <c r="G68" s="42">
        <v>0</v>
      </c>
    </row>
    <row r="69" spans="2:7" ht="15" customHeight="1">
      <c r="B69" s="35"/>
      <c r="C69" s="20">
        <f>SUM(C64:C68)</f>
        <v>0</v>
      </c>
      <c r="D69" s="43">
        <v>0</v>
      </c>
      <c r="E69" s="44">
        <v>0</v>
      </c>
      <c r="F69" s="44">
        <v>0</v>
      </c>
      <c r="G69" s="45">
        <v>0</v>
      </c>
    </row>
    <row r="70" spans="2:7">
      <c r="B70" s="35"/>
      <c r="C70" s="46"/>
      <c r="D70" s="46"/>
      <c r="E70" s="46"/>
      <c r="F70" s="46"/>
      <c r="G70" s="46"/>
    </row>
    <row r="71" spans="2:7">
      <c r="B71" s="35"/>
      <c r="C71" s="46"/>
      <c r="D71" s="46"/>
      <c r="E71" s="46"/>
      <c r="F71" s="46"/>
      <c r="G71" s="46"/>
    </row>
    <row r="72" spans="2:7" ht="26.25" customHeight="1">
      <c r="B72" s="19" t="s">
        <v>45</v>
      </c>
      <c r="C72" s="20" t="s">
        <v>9</v>
      </c>
      <c r="D72" s="20" t="s">
        <v>10</v>
      </c>
      <c r="E72" s="20" t="s">
        <v>46</v>
      </c>
      <c r="F72" s="46"/>
      <c r="G72" s="46"/>
    </row>
    <row r="73" spans="2:7">
      <c r="B73" s="21" t="s">
        <v>47</v>
      </c>
      <c r="C73" s="39"/>
      <c r="D73" s="24">
        <v>0</v>
      </c>
      <c r="E73" s="24">
        <v>0</v>
      </c>
      <c r="F73" s="46"/>
      <c r="G73" s="46"/>
    </row>
    <row r="74" spans="2:7">
      <c r="B74" s="25"/>
      <c r="C74" s="39"/>
      <c r="D74" s="24">
        <v>0</v>
      </c>
      <c r="E74" s="24">
        <v>0</v>
      </c>
      <c r="F74" s="46"/>
      <c r="G74" s="46"/>
    </row>
    <row r="75" spans="2:7" ht="16.5" customHeight="1">
      <c r="B75" s="35"/>
      <c r="C75" s="20">
        <f>SUM(C73:C74)</f>
        <v>0</v>
      </c>
      <c r="D75" s="205"/>
      <c r="E75" s="206"/>
      <c r="F75" s="46"/>
      <c r="G75" s="46"/>
    </row>
    <row r="76" spans="2:7">
      <c r="B76" s="35"/>
      <c r="C76" s="46"/>
      <c r="D76" s="46"/>
      <c r="E76" s="46"/>
      <c r="F76" s="46"/>
      <c r="G76" s="46"/>
    </row>
    <row r="77" spans="2:7">
      <c r="B77" s="34"/>
    </row>
    <row r="78" spans="2:7">
      <c r="B78" s="17" t="s">
        <v>48</v>
      </c>
    </row>
    <row r="80" spans="2:7">
      <c r="B80" s="34"/>
    </row>
    <row r="81" spans="2:6" ht="24" customHeight="1">
      <c r="B81" s="19" t="s">
        <v>49</v>
      </c>
      <c r="C81" s="20" t="s">
        <v>50</v>
      </c>
      <c r="D81" s="20" t="s">
        <v>51</v>
      </c>
      <c r="E81" s="20" t="s">
        <v>52</v>
      </c>
      <c r="F81" s="20" t="s">
        <v>53</v>
      </c>
    </row>
    <row r="82" spans="2:6">
      <c r="B82" s="21" t="s">
        <v>54</v>
      </c>
      <c r="C82" s="47"/>
      <c r="D82" s="48"/>
      <c r="E82" s="48"/>
      <c r="F82" s="48">
        <v>0</v>
      </c>
    </row>
    <row r="83" spans="2:6">
      <c r="B83" s="29" t="s">
        <v>55</v>
      </c>
      <c r="C83" s="49">
        <v>82657625.219999999</v>
      </c>
      <c r="D83" s="49">
        <v>96512479.700000003</v>
      </c>
      <c r="E83" s="50">
        <f>(+C83-D83)*-1</f>
        <v>13854854.480000004</v>
      </c>
      <c r="F83" s="28">
        <v>0</v>
      </c>
    </row>
    <row r="84" spans="2:6">
      <c r="B84" s="23" t="s">
        <v>56</v>
      </c>
      <c r="C84" s="49"/>
      <c r="D84" s="49"/>
      <c r="E84" s="28"/>
      <c r="F84" s="28">
        <v>0</v>
      </c>
    </row>
    <row r="85" spans="2:6">
      <c r="B85" s="29" t="s">
        <v>57</v>
      </c>
      <c r="C85" s="49">
        <v>2187659.2999999998</v>
      </c>
      <c r="D85" s="49">
        <v>2187659.2999999998</v>
      </c>
      <c r="E85" s="50">
        <f>(+C85-D85)*-1</f>
        <v>0</v>
      </c>
      <c r="F85" s="28"/>
    </row>
    <row r="86" spans="2:6">
      <c r="B86" s="29" t="s">
        <v>58</v>
      </c>
      <c r="C86" s="49">
        <v>3222092.07</v>
      </c>
      <c r="D86" s="49">
        <v>3222092.07</v>
      </c>
      <c r="E86" s="50">
        <f t="shared" ref="E86:E98" si="0">(+C86-D86)*-1</f>
        <v>0</v>
      </c>
      <c r="F86" s="28"/>
    </row>
    <row r="87" spans="2:6">
      <c r="B87" s="29" t="s">
        <v>59</v>
      </c>
      <c r="C87" s="49">
        <v>374574</v>
      </c>
      <c r="D87" s="49">
        <v>399753.09</v>
      </c>
      <c r="E87" s="50">
        <f t="shared" si="0"/>
        <v>25179.090000000026</v>
      </c>
      <c r="F87" s="28"/>
    </row>
    <row r="88" spans="2:6">
      <c r="B88" s="29" t="s">
        <v>60</v>
      </c>
      <c r="C88" s="49">
        <v>441939.5</v>
      </c>
      <c r="D88" s="49">
        <v>441939.5</v>
      </c>
      <c r="E88" s="50">
        <f t="shared" si="0"/>
        <v>0</v>
      </c>
      <c r="F88" s="28"/>
    </row>
    <row r="89" spans="2:6">
      <c r="B89" s="29" t="s">
        <v>61</v>
      </c>
      <c r="C89" s="49">
        <v>14909.3</v>
      </c>
      <c r="D89" s="49">
        <v>14909.3</v>
      </c>
      <c r="E89" s="50">
        <f t="shared" si="0"/>
        <v>0</v>
      </c>
      <c r="F89" s="28"/>
    </row>
    <row r="90" spans="2:6">
      <c r="B90" s="29" t="s">
        <v>62</v>
      </c>
      <c r="C90" s="49">
        <v>133915.04999999999</v>
      </c>
      <c r="D90" s="49">
        <v>133915.04999999999</v>
      </c>
      <c r="E90" s="50">
        <f t="shared" si="0"/>
        <v>0</v>
      </c>
      <c r="F90" s="28"/>
    </row>
    <row r="91" spans="2:6">
      <c r="B91" s="29" t="s">
        <v>63</v>
      </c>
      <c r="C91" s="49">
        <v>2003789.8</v>
      </c>
      <c r="D91" s="49">
        <v>2003789.8</v>
      </c>
      <c r="E91" s="50">
        <f t="shared" si="0"/>
        <v>0</v>
      </c>
      <c r="F91" s="28"/>
    </row>
    <row r="92" spans="2:6">
      <c r="B92" s="29" t="s">
        <v>64</v>
      </c>
      <c r="C92" s="49">
        <v>4912414.88</v>
      </c>
      <c r="D92" s="49">
        <v>4912414.88</v>
      </c>
      <c r="E92" s="50">
        <f t="shared" si="0"/>
        <v>0</v>
      </c>
      <c r="F92" s="28"/>
    </row>
    <row r="93" spans="2:6">
      <c r="B93" s="29" t="s">
        <v>65</v>
      </c>
      <c r="C93" s="49">
        <v>5617</v>
      </c>
      <c r="D93" s="49">
        <v>15709</v>
      </c>
      <c r="E93" s="50">
        <f t="shared" si="0"/>
        <v>10092</v>
      </c>
      <c r="F93" s="28"/>
    </row>
    <row r="94" spans="2:6">
      <c r="B94" s="29" t="s">
        <v>66</v>
      </c>
      <c r="C94" s="49">
        <v>16200</v>
      </c>
      <c r="D94" s="49">
        <v>16200</v>
      </c>
      <c r="E94" s="50">
        <f t="shared" si="0"/>
        <v>0</v>
      </c>
      <c r="F94" s="28"/>
    </row>
    <row r="95" spans="2:6">
      <c r="B95" s="29" t="s">
        <v>67</v>
      </c>
      <c r="C95" s="49">
        <v>236043</v>
      </c>
      <c r="D95" s="49">
        <v>236043</v>
      </c>
      <c r="E95" s="50">
        <f t="shared" si="0"/>
        <v>0</v>
      </c>
      <c r="F95" s="28"/>
    </row>
    <row r="96" spans="2:6">
      <c r="B96" s="29" t="s">
        <v>68</v>
      </c>
      <c r="C96" s="49">
        <v>348121.75</v>
      </c>
      <c r="D96" s="49">
        <v>348121.75</v>
      </c>
      <c r="E96" s="50">
        <f t="shared" si="0"/>
        <v>0</v>
      </c>
      <c r="F96" s="28"/>
    </row>
    <row r="97" spans="2:6">
      <c r="B97" s="29" t="s">
        <v>69</v>
      </c>
      <c r="C97" s="49">
        <v>295231.92</v>
      </c>
      <c r="D97" s="49">
        <v>303514.32</v>
      </c>
      <c r="E97" s="50">
        <f t="shared" si="0"/>
        <v>8282.4000000000233</v>
      </c>
      <c r="F97" s="28"/>
    </row>
    <row r="98" spans="2:6">
      <c r="B98" s="29" t="s">
        <v>70</v>
      </c>
      <c r="C98" s="49">
        <v>77490</v>
      </c>
      <c r="D98" s="49">
        <v>77490</v>
      </c>
      <c r="E98" s="50">
        <f t="shared" si="0"/>
        <v>0</v>
      </c>
      <c r="F98" s="28"/>
    </row>
    <row r="99" spans="2:6">
      <c r="B99" s="23" t="s">
        <v>71</v>
      </c>
      <c r="C99" s="49"/>
      <c r="D99" s="49"/>
      <c r="E99" s="28"/>
      <c r="F99" s="28"/>
    </row>
    <row r="100" spans="2:6">
      <c r="B100" s="29" t="s">
        <v>72</v>
      </c>
      <c r="C100" s="49">
        <v>-165101.65</v>
      </c>
      <c r="D100" s="49">
        <v>-355924.83</v>
      </c>
      <c r="E100" s="50">
        <f t="shared" ref="E100:E112" si="1">(+C100-D100)*-1</f>
        <v>-190823.18000000002</v>
      </c>
      <c r="F100" s="28"/>
    </row>
    <row r="101" spans="2:6">
      <c r="B101" s="29" t="s">
        <v>73</v>
      </c>
      <c r="C101" s="49">
        <v>-634862.73</v>
      </c>
      <c r="D101" s="49">
        <v>-1179737.07</v>
      </c>
      <c r="E101" s="50">
        <f t="shared" si="1"/>
        <v>-544874.34000000008</v>
      </c>
      <c r="F101" s="28"/>
    </row>
    <row r="102" spans="2:6">
      <c r="B102" s="29" t="s">
        <v>74</v>
      </c>
      <c r="C102" s="49">
        <v>-19040.650000000001</v>
      </c>
      <c r="D102" s="49">
        <v>-34538.04</v>
      </c>
      <c r="E102" s="50">
        <f t="shared" si="1"/>
        <v>-15497.39</v>
      </c>
      <c r="F102" s="28"/>
    </row>
    <row r="103" spans="2:6">
      <c r="B103" s="29" t="s">
        <v>75</v>
      </c>
      <c r="C103" s="49">
        <v>-11691.99</v>
      </c>
      <c r="D103" s="49">
        <v>-52351.69</v>
      </c>
      <c r="E103" s="50">
        <f t="shared" si="1"/>
        <v>-40659.700000000004</v>
      </c>
      <c r="F103" s="28"/>
    </row>
    <row r="104" spans="2:6">
      <c r="B104" s="29" t="s">
        <v>76</v>
      </c>
      <c r="C104" s="49">
        <v>-1739.42</v>
      </c>
      <c r="D104" s="49">
        <v>-3230.35</v>
      </c>
      <c r="E104" s="50">
        <f t="shared" si="1"/>
        <v>-1490.9299999999998</v>
      </c>
      <c r="F104" s="28"/>
    </row>
    <row r="105" spans="2:6">
      <c r="B105" s="29" t="s">
        <v>77</v>
      </c>
      <c r="C105" s="49">
        <v>-23435.72</v>
      </c>
      <c r="D105" s="49">
        <v>-36827.42</v>
      </c>
      <c r="E105" s="50">
        <f t="shared" si="1"/>
        <v>-13391.699999999997</v>
      </c>
      <c r="F105" s="28"/>
    </row>
    <row r="106" spans="2:6">
      <c r="B106" s="29" t="s">
        <v>78</v>
      </c>
      <c r="C106" s="49">
        <v>-359313.09</v>
      </c>
      <c r="D106" s="49">
        <v>-555667.88</v>
      </c>
      <c r="E106" s="50">
        <f t="shared" si="1"/>
        <v>-196354.78999999998</v>
      </c>
      <c r="F106" s="28"/>
    </row>
    <row r="107" spans="2:6">
      <c r="B107" s="29" t="s">
        <v>79</v>
      </c>
      <c r="C107" s="49">
        <v>-197030.67</v>
      </c>
      <c r="D107" s="49">
        <v>-525851.21</v>
      </c>
      <c r="E107" s="50">
        <f t="shared" si="1"/>
        <v>-328820.53999999992</v>
      </c>
      <c r="F107" s="28"/>
    </row>
    <row r="108" spans="2:6">
      <c r="B108" s="29" t="s">
        <v>80</v>
      </c>
      <c r="C108" s="29">
        <v>-514.89</v>
      </c>
      <c r="D108" s="49">
        <v>-1076.5899999999999</v>
      </c>
      <c r="E108" s="50">
        <f t="shared" si="1"/>
        <v>-561.69999999999993</v>
      </c>
      <c r="F108" s="28"/>
    </row>
    <row r="109" spans="2:6">
      <c r="B109" s="29" t="s">
        <v>81</v>
      </c>
      <c r="C109" s="49">
        <v>-2160</v>
      </c>
      <c r="D109" s="49">
        <v>-3780</v>
      </c>
      <c r="E109" s="50">
        <f t="shared" si="1"/>
        <v>-1620</v>
      </c>
      <c r="F109" s="28"/>
    </row>
    <row r="110" spans="2:6">
      <c r="B110" s="29" t="s">
        <v>82</v>
      </c>
      <c r="C110" s="49">
        <v>-16858.47</v>
      </c>
      <c r="D110" s="49">
        <v>-54128.34</v>
      </c>
      <c r="E110" s="50">
        <f t="shared" si="1"/>
        <v>-37269.869999999995</v>
      </c>
      <c r="F110" s="28"/>
    </row>
    <row r="111" spans="2:6">
      <c r="B111" s="29" t="s">
        <v>83</v>
      </c>
      <c r="C111" s="49">
        <v>-15537.14</v>
      </c>
      <c r="D111" s="49">
        <v>-31696.07</v>
      </c>
      <c r="E111" s="50">
        <f t="shared" si="1"/>
        <v>-16158.93</v>
      </c>
      <c r="F111" s="28"/>
    </row>
    <row r="112" spans="2:6">
      <c r="B112" s="29" t="s">
        <v>84</v>
      </c>
      <c r="C112" s="49">
        <v>-28591.759999999998</v>
      </c>
      <c r="D112" s="49">
        <v>-58114.95</v>
      </c>
      <c r="E112" s="50">
        <f t="shared" si="1"/>
        <v>-29523.19</v>
      </c>
      <c r="F112" s="28">
        <v>0</v>
      </c>
    </row>
    <row r="113" spans="2:6" ht="15">
      <c r="B113" s="51"/>
      <c r="C113" s="52"/>
      <c r="D113" s="30"/>
      <c r="E113" s="30"/>
      <c r="F113" s="30">
        <v>0</v>
      </c>
    </row>
    <row r="114" spans="2:6" ht="18" customHeight="1">
      <c r="C114" s="33">
        <f>SUM(C83:C98)+SUM(C100:C112)</f>
        <v>95451744.609999985</v>
      </c>
      <c r="D114" s="33">
        <f>SUM(D83:D98)+SUM(D100:D112)</f>
        <v>107933106.31999998</v>
      </c>
      <c r="E114" s="33">
        <f>SUM(E83:E98)+SUM(E100:E112)</f>
        <v>12481361.710000005</v>
      </c>
      <c r="F114" s="53"/>
    </row>
    <row r="117" spans="2:6" ht="21.75" customHeight="1">
      <c r="B117" s="19" t="s">
        <v>85</v>
      </c>
      <c r="C117" s="20" t="s">
        <v>50</v>
      </c>
      <c r="D117" s="20" t="s">
        <v>51</v>
      </c>
      <c r="E117" s="20" t="s">
        <v>52</v>
      </c>
      <c r="F117" s="20" t="s">
        <v>53</v>
      </c>
    </row>
    <row r="118" spans="2:6">
      <c r="B118" s="21" t="s">
        <v>86</v>
      </c>
      <c r="C118" s="22"/>
      <c r="D118" s="22"/>
      <c r="E118" s="22"/>
      <c r="F118" s="22"/>
    </row>
    <row r="119" spans="2:6">
      <c r="B119" s="23"/>
      <c r="C119" s="24"/>
      <c r="D119" s="24"/>
      <c r="E119" s="24"/>
      <c r="F119" s="24"/>
    </row>
    <row r="120" spans="2:6">
      <c r="B120" s="23" t="s">
        <v>87</v>
      </c>
      <c r="C120" s="24"/>
      <c r="D120" s="24"/>
      <c r="E120" s="24"/>
      <c r="F120" s="24"/>
    </row>
    <row r="121" spans="2:6">
      <c r="B121" s="29" t="s">
        <v>88</v>
      </c>
      <c r="C121" s="49">
        <v>13646.92</v>
      </c>
      <c r="D121" s="50">
        <v>13646.92</v>
      </c>
      <c r="E121" s="24"/>
      <c r="F121" s="24"/>
    </row>
    <row r="122" spans="2:6">
      <c r="B122" s="29" t="s">
        <v>89</v>
      </c>
      <c r="C122" s="49">
        <v>-13646.88</v>
      </c>
      <c r="D122" s="49">
        <v>-13646.88</v>
      </c>
      <c r="E122" s="50"/>
      <c r="F122" s="24"/>
    </row>
    <row r="123" spans="2:6">
      <c r="B123" s="23" t="s">
        <v>71</v>
      </c>
      <c r="C123" s="24"/>
      <c r="D123" s="24"/>
      <c r="E123" s="24"/>
      <c r="F123" s="24"/>
    </row>
    <row r="124" spans="2:6" ht="15">
      <c r="B124" s="51"/>
      <c r="C124" s="26"/>
      <c r="D124" s="26"/>
      <c r="E124" s="26"/>
      <c r="F124" s="26"/>
    </row>
    <row r="125" spans="2:6" ht="16.5" customHeight="1">
      <c r="C125" s="54">
        <f>SUM(C121:C124)</f>
        <v>4.0000000000873115E-2</v>
      </c>
      <c r="D125" s="54">
        <f>SUM(D121:D124)</f>
        <v>4.0000000000873115E-2</v>
      </c>
      <c r="E125" s="20"/>
      <c r="F125" s="53"/>
    </row>
    <row r="128" spans="2:6" ht="27" customHeight="1">
      <c r="B128" s="19" t="s">
        <v>90</v>
      </c>
      <c r="C128" s="20" t="s">
        <v>9</v>
      </c>
    </row>
    <row r="129" spans="2:4">
      <c r="B129" s="21" t="s">
        <v>91</v>
      </c>
      <c r="C129" s="22"/>
    </row>
    <row r="130" spans="2:4">
      <c r="B130" s="23"/>
      <c r="C130" s="24"/>
    </row>
    <row r="131" spans="2:4">
      <c r="B131" s="25"/>
      <c r="C131" s="26"/>
    </row>
    <row r="132" spans="2:4" ht="15" customHeight="1">
      <c r="C132" s="20">
        <f>SUM(C130:C131)</f>
        <v>0</v>
      </c>
    </row>
    <row r="133" spans="2:4" ht="15">
      <c r="B133"/>
    </row>
    <row r="135" spans="2:4" ht="22.5" customHeight="1">
      <c r="B135" s="55" t="s">
        <v>92</v>
      </c>
      <c r="C135" s="56" t="s">
        <v>9</v>
      </c>
      <c r="D135" s="57" t="s">
        <v>93</v>
      </c>
    </row>
    <row r="136" spans="2:4">
      <c r="B136" s="58"/>
      <c r="C136" s="59"/>
      <c r="D136" s="60"/>
    </row>
    <row r="137" spans="2:4">
      <c r="B137" s="61"/>
      <c r="C137" s="62"/>
      <c r="D137" s="63"/>
    </row>
    <row r="138" spans="2:4">
      <c r="B138" s="64"/>
      <c r="C138" s="65"/>
      <c r="D138" s="65"/>
    </row>
    <row r="139" spans="2:4">
      <c r="B139" s="64"/>
      <c r="C139" s="65"/>
      <c r="D139" s="65"/>
    </row>
    <row r="140" spans="2:4">
      <c r="B140" s="66"/>
      <c r="C140" s="67"/>
      <c r="D140" s="67"/>
    </row>
    <row r="141" spans="2:4" ht="14.25" customHeight="1">
      <c r="C141" s="20">
        <f>SUM(C139:C140)</f>
        <v>0</v>
      </c>
      <c r="D141" s="20"/>
    </row>
    <row r="143" spans="2:4">
      <c r="B143" s="13" t="s">
        <v>94</v>
      </c>
    </row>
    <row r="145" spans="2:6" ht="20.25" customHeight="1">
      <c r="B145" s="55" t="s">
        <v>95</v>
      </c>
      <c r="C145" s="56" t="s">
        <v>9</v>
      </c>
      <c r="D145" s="20" t="s">
        <v>24</v>
      </c>
      <c r="E145" s="20" t="s">
        <v>25</v>
      </c>
      <c r="F145" s="20" t="s">
        <v>26</v>
      </c>
    </row>
    <row r="146" spans="2:6">
      <c r="B146" s="21"/>
      <c r="C146" s="48"/>
      <c r="D146" s="48"/>
      <c r="E146" s="48"/>
      <c r="F146" s="48"/>
    </row>
    <row r="147" spans="2:6">
      <c r="B147" s="29" t="s">
        <v>96</v>
      </c>
      <c r="C147" s="49">
        <v>19776.990000000002</v>
      </c>
      <c r="D147" s="28">
        <v>19776.990000000002</v>
      </c>
      <c r="E147" s="28"/>
      <c r="F147" s="28"/>
    </row>
    <row r="148" spans="2:6">
      <c r="B148" s="29" t="s">
        <v>97</v>
      </c>
      <c r="C148" s="49">
        <v>-463808.65</v>
      </c>
      <c r="D148" s="28">
        <v>-463808.65</v>
      </c>
      <c r="E148" s="28"/>
      <c r="F148" s="28"/>
    </row>
    <row r="149" spans="2:6">
      <c r="B149" s="29" t="s">
        <v>98</v>
      </c>
      <c r="C149" s="49">
        <v>-126517.69</v>
      </c>
      <c r="D149" s="28">
        <v>-126517.69</v>
      </c>
      <c r="E149" s="28"/>
      <c r="F149" s="28"/>
    </row>
    <row r="150" spans="2:6">
      <c r="B150" s="29" t="s">
        <v>99</v>
      </c>
      <c r="C150" s="49">
        <v>3868.71</v>
      </c>
      <c r="D150" s="28">
        <v>3868.71</v>
      </c>
      <c r="E150" s="28"/>
      <c r="F150" s="28"/>
    </row>
    <row r="151" spans="2:6">
      <c r="B151" s="29" t="s">
        <v>100</v>
      </c>
      <c r="C151" s="49">
        <v>26413.11</v>
      </c>
      <c r="D151" s="28">
        <v>26413.11</v>
      </c>
      <c r="E151" s="28"/>
      <c r="F151" s="28"/>
    </row>
    <row r="152" spans="2:6">
      <c r="B152" s="29" t="s">
        <v>101</v>
      </c>
      <c r="C152" s="49">
        <v>1473.82</v>
      </c>
      <c r="D152" s="28">
        <v>1473.82</v>
      </c>
      <c r="E152" s="28"/>
      <c r="F152" s="28"/>
    </row>
    <row r="153" spans="2:6">
      <c r="B153" s="29" t="s">
        <v>102</v>
      </c>
      <c r="C153" s="49">
        <v>589.29999999999995</v>
      </c>
      <c r="D153" s="28">
        <v>589.29999999999995</v>
      </c>
      <c r="E153" s="28"/>
      <c r="F153" s="28"/>
    </row>
    <row r="154" spans="2:6">
      <c r="B154" s="29" t="s">
        <v>103</v>
      </c>
      <c r="C154" s="49">
        <v>121153.41</v>
      </c>
      <c r="D154" s="28">
        <v>121153.41</v>
      </c>
      <c r="E154" s="28"/>
      <c r="F154" s="28"/>
    </row>
    <row r="155" spans="2:6">
      <c r="B155" s="29" t="s">
        <v>104</v>
      </c>
      <c r="C155" s="49">
        <v>-1595.26</v>
      </c>
      <c r="D155" s="28">
        <v>-1595.26</v>
      </c>
      <c r="E155" s="28"/>
      <c r="F155" s="28"/>
    </row>
    <row r="156" spans="2:6">
      <c r="B156" s="29" t="s">
        <v>105</v>
      </c>
      <c r="C156" s="49">
        <v>40.64</v>
      </c>
      <c r="D156" s="28">
        <v>40.64</v>
      </c>
      <c r="E156" s="28"/>
      <c r="F156" s="28"/>
    </row>
    <row r="157" spans="2:6">
      <c r="B157" s="29" t="s">
        <v>106</v>
      </c>
      <c r="C157" s="49">
        <v>12574</v>
      </c>
      <c r="D157" s="28">
        <v>12574</v>
      </c>
      <c r="E157" s="28"/>
      <c r="F157" s="28"/>
    </row>
    <row r="158" spans="2:6">
      <c r="B158" s="29" t="s">
        <v>107</v>
      </c>
      <c r="C158" s="49">
        <v>6600.78</v>
      </c>
      <c r="D158" s="28">
        <v>6600.78</v>
      </c>
      <c r="E158" s="28"/>
      <c r="F158" s="28"/>
    </row>
    <row r="159" spans="2:6">
      <c r="B159" s="29" t="s">
        <v>108</v>
      </c>
      <c r="C159" s="49">
        <v>540660.39</v>
      </c>
      <c r="D159" s="28">
        <v>540660.39</v>
      </c>
      <c r="E159" s="28"/>
      <c r="F159" s="28"/>
    </row>
    <row r="160" spans="2:6">
      <c r="B160" s="29" t="s">
        <v>109</v>
      </c>
      <c r="C160" s="49">
        <v>16455.400000000001</v>
      </c>
      <c r="D160" s="28">
        <v>16455.400000000001</v>
      </c>
      <c r="E160" s="28"/>
      <c r="F160" s="28"/>
    </row>
    <row r="161" spans="2:6">
      <c r="B161" s="29" t="s">
        <v>110</v>
      </c>
      <c r="C161" s="49">
        <v>-16455.400000000001</v>
      </c>
      <c r="D161" s="28">
        <v>-16455.400000000001</v>
      </c>
      <c r="E161" s="28"/>
      <c r="F161" s="28"/>
    </row>
    <row r="162" spans="2:6">
      <c r="B162" s="29"/>
      <c r="C162" s="49"/>
      <c r="D162" s="28"/>
      <c r="E162" s="28"/>
      <c r="F162" s="28"/>
    </row>
    <row r="163" spans="2:6">
      <c r="B163" s="29"/>
      <c r="C163" s="49"/>
      <c r="D163" s="28"/>
      <c r="E163" s="28"/>
      <c r="F163" s="28"/>
    </row>
    <row r="164" spans="2:6">
      <c r="B164" s="68"/>
      <c r="C164" s="69"/>
      <c r="D164" s="30"/>
      <c r="E164" s="30"/>
      <c r="F164" s="30"/>
    </row>
    <row r="165" spans="2:6" ht="16.5" customHeight="1">
      <c r="C165" s="33">
        <f>SUM(C147:C164)</f>
        <v>141229.54999999993</v>
      </c>
      <c r="D165" s="33">
        <f>SUM(D147:D164)</f>
        <v>141229.54999999993</v>
      </c>
      <c r="E165" s="20">
        <f>SUM(E163:E164)</f>
        <v>0</v>
      </c>
      <c r="F165" s="20">
        <f>SUM(F163:F164)</f>
        <v>0</v>
      </c>
    </row>
    <row r="169" spans="2:6" ht="20.25" customHeight="1">
      <c r="B169" s="55" t="s">
        <v>111</v>
      </c>
      <c r="C169" s="56" t="s">
        <v>9</v>
      </c>
      <c r="D169" s="20" t="s">
        <v>112</v>
      </c>
      <c r="E169" s="20" t="s">
        <v>93</v>
      </c>
    </row>
    <row r="170" spans="2:6">
      <c r="B170" s="70" t="s">
        <v>113</v>
      </c>
      <c r="C170" s="71"/>
      <c r="D170" s="72"/>
      <c r="E170" s="73"/>
    </row>
    <row r="171" spans="2:6">
      <c r="B171" s="74"/>
      <c r="C171" s="75"/>
      <c r="D171" s="76"/>
      <c r="E171" s="77"/>
    </row>
    <row r="172" spans="2:6">
      <c r="B172" s="78"/>
      <c r="C172" s="79"/>
      <c r="D172" s="80"/>
      <c r="E172" s="81"/>
    </row>
    <row r="173" spans="2:6" ht="16.5" customHeight="1">
      <c r="C173" s="20">
        <f>SUM(C171:C172)</f>
        <v>0</v>
      </c>
      <c r="D173" s="199"/>
      <c r="E173" s="200"/>
    </row>
    <row r="176" spans="2:6" ht="27.75" customHeight="1">
      <c r="B176" s="55" t="s">
        <v>114</v>
      </c>
      <c r="C176" s="56" t="s">
        <v>9</v>
      </c>
      <c r="D176" s="20" t="s">
        <v>112</v>
      </c>
      <c r="E176" s="20" t="s">
        <v>93</v>
      </c>
    </row>
    <row r="177" spans="2:5">
      <c r="B177" s="70" t="s">
        <v>115</v>
      </c>
      <c r="C177" s="71"/>
      <c r="D177" s="72"/>
      <c r="E177" s="73"/>
    </row>
    <row r="178" spans="2:5">
      <c r="B178" s="74"/>
      <c r="C178" s="75"/>
      <c r="D178" s="76"/>
      <c r="E178" s="77"/>
    </row>
    <row r="179" spans="2:5">
      <c r="B179" s="78"/>
      <c r="C179" s="79"/>
      <c r="D179" s="80"/>
      <c r="E179" s="81"/>
    </row>
    <row r="180" spans="2:5" ht="15" customHeight="1">
      <c r="C180" s="20">
        <f>SUM(C178:C179)</f>
        <v>0</v>
      </c>
      <c r="D180" s="199"/>
      <c r="E180" s="200"/>
    </row>
    <row r="181" spans="2:5" ht="15">
      <c r="B181"/>
    </row>
    <row r="183" spans="2:5" ht="24" customHeight="1">
      <c r="B183" s="55" t="s">
        <v>116</v>
      </c>
      <c r="C183" s="56" t="s">
        <v>9</v>
      </c>
      <c r="D183" s="20" t="s">
        <v>112</v>
      </c>
      <c r="E183" s="20" t="s">
        <v>93</v>
      </c>
    </row>
    <row r="184" spans="2:5">
      <c r="B184" s="70" t="s">
        <v>117</v>
      </c>
      <c r="C184" s="71"/>
      <c r="D184" s="72"/>
      <c r="E184" s="73"/>
    </row>
    <row r="185" spans="2:5">
      <c r="B185" s="74"/>
      <c r="C185" s="75"/>
      <c r="D185" s="76"/>
      <c r="E185" s="77"/>
    </row>
    <row r="186" spans="2:5">
      <c r="B186" s="78"/>
      <c r="C186" s="79"/>
      <c r="D186" s="80"/>
      <c r="E186" s="81"/>
    </row>
    <row r="187" spans="2:5" ht="16.5" customHeight="1">
      <c r="C187" s="20">
        <f>SUM(C185:C186)</f>
        <v>0</v>
      </c>
      <c r="D187" s="199"/>
      <c r="E187" s="200"/>
    </row>
    <row r="190" spans="2:5" ht="24" customHeight="1">
      <c r="B190" s="55" t="s">
        <v>118</v>
      </c>
      <c r="C190" s="56" t="s">
        <v>9</v>
      </c>
      <c r="D190" s="82" t="s">
        <v>112</v>
      </c>
      <c r="E190" s="82" t="s">
        <v>41</v>
      </c>
    </row>
    <row r="191" spans="2:5">
      <c r="B191" s="70" t="s">
        <v>119</v>
      </c>
      <c r="C191" s="22"/>
      <c r="D191" s="22">
        <v>0</v>
      </c>
      <c r="E191" s="22">
        <v>0</v>
      </c>
    </row>
    <row r="192" spans="2:5">
      <c r="B192" s="29" t="s">
        <v>120</v>
      </c>
      <c r="C192" s="24">
        <v>0.06</v>
      </c>
      <c r="D192" s="24">
        <v>0</v>
      </c>
      <c r="E192" s="24">
        <v>0</v>
      </c>
    </row>
    <row r="193" spans="2:5">
      <c r="B193" s="25"/>
      <c r="C193" s="83"/>
      <c r="D193" s="83">
        <v>0</v>
      </c>
      <c r="E193" s="83">
        <v>0</v>
      </c>
    </row>
    <row r="194" spans="2:5" ht="18.75" customHeight="1">
      <c r="C194" s="20">
        <f>SUM(C192:C193)</f>
        <v>0.06</v>
      </c>
      <c r="D194" s="199"/>
      <c r="E194" s="200"/>
    </row>
    <row r="202" spans="2:5">
      <c r="B202" s="13" t="s">
        <v>121</v>
      </c>
    </row>
    <row r="203" spans="2:5">
      <c r="B203" s="13"/>
    </row>
    <row r="204" spans="2:5">
      <c r="B204" s="13" t="s">
        <v>122</v>
      </c>
    </row>
    <row r="206" spans="2:5" ht="24" customHeight="1">
      <c r="B206" s="55" t="s">
        <v>123</v>
      </c>
      <c r="C206" s="84" t="s">
        <v>9</v>
      </c>
      <c r="D206" s="20" t="s">
        <v>124</v>
      </c>
      <c r="E206" s="20" t="s">
        <v>41</v>
      </c>
    </row>
    <row r="207" spans="2:5">
      <c r="B207" s="29" t="s">
        <v>125</v>
      </c>
      <c r="C207" s="50">
        <v>52029</v>
      </c>
      <c r="D207" s="48"/>
      <c r="E207" s="48"/>
    </row>
    <row r="208" spans="2:5">
      <c r="B208" s="29" t="s">
        <v>126</v>
      </c>
      <c r="C208" s="50">
        <v>2400</v>
      </c>
      <c r="D208" s="28"/>
      <c r="E208" s="28"/>
    </row>
    <row r="209" spans="2:5">
      <c r="B209" s="29" t="s">
        <v>127</v>
      </c>
      <c r="C209" s="50">
        <v>38500</v>
      </c>
      <c r="D209" s="28"/>
      <c r="E209" s="28"/>
    </row>
    <row r="210" spans="2:5">
      <c r="B210" s="29" t="s">
        <v>128</v>
      </c>
      <c r="C210" s="50">
        <v>30000</v>
      </c>
      <c r="D210" s="28"/>
      <c r="E210" s="28"/>
    </row>
    <row r="211" spans="2:5">
      <c r="B211" s="29" t="s">
        <v>129</v>
      </c>
      <c r="C211" s="50">
        <v>320.76</v>
      </c>
      <c r="D211" s="28"/>
      <c r="E211" s="28"/>
    </row>
    <row r="212" spans="2:5">
      <c r="B212" s="29" t="s">
        <v>130</v>
      </c>
      <c r="C212" s="50">
        <v>3131902.52</v>
      </c>
      <c r="D212" s="28"/>
      <c r="E212" s="28"/>
    </row>
    <row r="213" spans="2:5">
      <c r="B213" s="29" t="s">
        <v>131</v>
      </c>
      <c r="C213" s="85">
        <v>335703.49</v>
      </c>
      <c r="D213" s="28"/>
      <c r="E213" s="28"/>
    </row>
    <row r="214" spans="2:5">
      <c r="B214" s="29" t="s">
        <v>132</v>
      </c>
      <c r="C214" s="85">
        <v>636523.99</v>
      </c>
      <c r="D214" s="28"/>
      <c r="E214" s="28"/>
    </row>
    <row r="215" spans="2:5">
      <c r="B215" s="29" t="s">
        <v>133</v>
      </c>
      <c r="C215" s="50">
        <v>2867789.62</v>
      </c>
      <c r="D215" s="28"/>
      <c r="E215" s="28"/>
    </row>
    <row r="216" spans="2:5">
      <c r="B216" s="29" t="s">
        <v>134</v>
      </c>
      <c r="C216" s="50">
        <v>522204.59</v>
      </c>
      <c r="D216" s="28"/>
      <c r="E216" s="28"/>
    </row>
    <row r="217" spans="2:5">
      <c r="B217" s="29" t="s">
        <v>135</v>
      </c>
      <c r="C217" s="50">
        <v>2063107.51</v>
      </c>
      <c r="D217" s="28"/>
      <c r="E217" s="28"/>
    </row>
    <row r="218" spans="2:5">
      <c r="B218" s="29" t="s">
        <v>136</v>
      </c>
      <c r="C218" s="50">
        <v>15000</v>
      </c>
      <c r="D218" s="28"/>
      <c r="E218" s="28"/>
    </row>
    <row r="219" spans="2:5">
      <c r="B219" s="29" t="s">
        <v>137</v>
      </c>
      <c r="C219" s="50">
        <v>37500</v>
      </c>
      <c r="D219" s="28"/>
      <c r="E219" s="28"/>
    </row>
    <row r="220" spans="2:5">
      <c r="B220" s="29" t="s">
        <v>138</v>
      </c>
      <c r="C220" s="50">
        <v>1150</v>
      </c>
      <c r="D220" s="28"/>
      <c r="E220" s="28"/>
    </row>
    <row r="221" spans="2:5">
      <c r="B221" s="29"/>
      <c r="C221" s="50"/>
      <c r="D221" s="28"/>
      <c r="E221" s="28"/>
    </row>
    <row r="222" spans="2:5">
      <c r="B222" s="29"/>
      <c r="C222" s="50"/>
      <c r="D222" s="28"/>
      <c r="E222" s="28"/>
    </row>
    <row r="223" spans="2:5">
      <c r="B223" s="68"/>
      <c r="C223" s="86"/>
      <c r="D223" s="30"/>
      <c r="E223" s="30"/>
    </row>
    <row r="224" spans="2:5" ht="15.75" customHeight="1">
      <c r="C224" s="33">
        <f>SUM(C207:C223)</f>
        <v>9734131.4800000004</v>
      </c>
      <c r="D224" s="199"/>
      <c r="E224" s="200"/>
    </row>
    <row r="225" spans="2:6">
      <c r="F225" s="87"/>
    </row>
    <row r="227" spans="2:6" ht="24.75" customHeight="1">
      <c r="B227" s="88" t="s">
        <v>139</v>
      </c>
      <c r="C227" s="84" t="s">
        <v>9</v>
      </c>
      <c r="D227" s="20" t="s">
        <v>124</v>
      </c>
      <c r="E227" s="20" t="s">
        <v>41</v>
      </c>
    </row>
    <row r="228" spans="2:6" ht="25.5">
      <c r="B228" s="89" t="s">
        <v>140</v>
      </c>
      <c r="C228" s="48"/>
      <c r="D228" s="48"/>
      <c r="E228" s="48"/>
    </row>
    <row r="229" spans="2:6">
      <c r="B229" s="32"/>
      <c r="C229" s="28"/>
      <c r="D229" s="28"/>
      <c r="E229" s="28"/>
    </row>
    <row r="230" spans="2:6">
      <c r="B230" s="32"/>
      <c r="C230" s="28"/>
      <c r="D230" s="28"/>
      <c r="E230" s="28"/>
    </row>
    <row r="231" spans="2:6">
      <c r="B231" s="25"/>
      <c r="C231" s="30"/>
      <c r="D231" s="30"/>
      <c r="E231" s="30"/>
    </row>
    <row r="232" spans="2:6" ht="16.5" customHeight="1">
      <c r="C232" s="90">
        <f>SUM(C229:C231)</f>
        <v>0</v>
      </c>
      <c r="D232" s="199"/>
      <c r="E232" s="200"/>
    </row>
    <row r="236" spans="2:6">
      <c r="B236" s="13" t="s">
        <v>141</v>
      </c>
    </row>
    <row r="238" spans="2:6" ht="26.25" customHeight="1">
      <c r="B238" s="88" t="s">
        <v>142</v>
      </c>
      <c r="C238" s="84" t="s">
        <v>9</v>
      </c>
      <c r="D238" s="20" t="s">
        <v>143</v>
      </c>
      <c r="E238" s="20" t="s">
        <v>144</v>
      </c>
    </row>
    <row r="239" spans="2:6">
      <c r="B239" s="21" t="s">
        <v>145</v>
      </c>
      <c r="C239" s="48"/>
      <c r="D239" s="91"/>
      <c r="E239" s="48">
        <v>0</v>
      </c>
    </row>
    <row r="240" spans="2:6">
      <c r="B240" s="29" t="s">
        <v>146</v>
      </c>
      <c r="C240" s="49">
        <v>4680477.83</v>
      </c>
      <c r="D240" s="92">
        <f>+C240/$C$280</f>
        <v>0.6611666798090734</v>
      </c>
      <c r="E240" s="28"/>
    </row>
    <row r="241" spans="2:5">
      <c r="B241" s="29" t="s">
        <v>147</v>
      </c>
      <c r="C241" s="49">
        <v>4606.16</v>
      </c>
      <c r="D241" s="92">
        <f t="shared" ref="D241:D279" si="2">+C241/$C$280</f>
        <v>6.5066850532851717E-4</v>
      </c>
      <c r="E241" s="28"/>
    </row>
    <row r="242" spans="2:5">
      <c r="B242" s="29" t="s">
        <v>148</v>
      </c>
      <c r="C242" s="49">
        <v>548113.48</v>
      </c>
      <c r="D242" s="92">
        <f t="shared" si="2"/>
        <v>7.742678907854092E-2</v>
      </c>
      <c r="E242" s="28"/>
    </row>
    <row r="243" spans="2:5">
      <c r="B243" s="29" t="s">
        <v>149</v>
      </c>
      <c r="C243" s="49">
        <v>212369.95</v>
      </c>
      <c r="D243" s="92">
        <f t="shared" si="2"/>
        <v>2.999948719610086E-2</v>
      </c>
      <c r="E243" s="28"/>
    </row>
    <row r="244" spans="2:5">
      <c r="B244" s="29" t="s">
        <v>150</v>
      </c>
      <c r="C244" s="49">
        <v>206213.06</v>
      </c>
      <c r="D244" s="92">
        <f t="shared" si="2"/>
        <v>2.912976178192243E-2</v>
      </c>
      <c r="E244" s="28"/>
    </row>
    <row r="245" spans="2:5">
      <c r="B245" s="29" t="s">
        <v>151</v>
      </c>
      <c r="C245" s="49">
        <v>9985</v>
      </c>
      <c r="D245" s="92">
        <f t="shared" si="2"/>
        <v>1.4104861806157937E-3</v>
      </c>
      <c r="E245" s="28"/>
    </row>
    <row r="246" spans="2:5">
      <c r="B246" s="29" t="s">
        <v>152</v>
      </c>
      <c r="C246" s="49">
        <v>340090.81</v>
      </c>
      <c r="D246" s="92">
        <f t="shared" si="2"/>
        <v>4.8041400867244018E-2</v>
      </c>
      <c r="E246" s="28"/>
    </row>
    <row r="247" spans="2:5">
      <c r="B247" s="29" t="s">
        <v>153</v>
      </c>
      <c r="C247" s="49">
        <v>19836</v>
      </c>
      <c r="D247" s="92">
        <f t="shared" si="2"/>
        <v>2.802043453049062E-3</v>
      </c>
      <c r="E247" s="28"/>
    </row>
    <row r="248" spans="2:5">
      <c r="B248" s="29" t="s">
        <v>154</v>
      </c>
      <c r="C248" s="49">
        <v>70749.8</v>
      </c>
      <c r="D248" s="92">
        <f t="shared" si="2"/>
        <v>9.9941527472540096E-3</v>
      </c>
      <c r="E248" s="28"/>
    </row>
    <row r="249" spans="2:5">
      <c r="B249" s="29" t="s">
        <v>155</v>
      </c>
      <c r="C249" s="49">
        <v>5115.6000000000004</v>
      </c>
      <c r="D249" s="92">
        <f t="shared" si="2"/>
        <v>7.226322589442318E-4</v>
      </c>
      <c r="E249" s="28"/>
    </row>
    <row r="250" spans="2:5">
      <c r="B250" s="29" t="s">
        <v>156</v>
      </c>
      <c r="C250" s="49">
        <v>4424.75</v>
      </c>
      <c r="D250" s="92">
        <f t="shared" si="2"/>
        <v>6.2504243642260717E-4</v>
      </c>
      <c r="E250" s="28"/>
    </row>
    <row r="251" spans="2:5">
      <c r="B251" s="29" t="s">
        <v>157</v>
      </c>
      <c r="C251" s="49">
        <v>261.49</v>
      </c>
      <c r="D251" s="92">
        <f t="shared" si="2"/>
        <v>3.6938210452601287E-5</v>
      </c>
      <c r="E251" s="28"/>
    </row>
    <row r="252" spans="2:5">
      <c r="B252" s="29" t="s">
        <v>158</v>
      </c>
      <c r="C252" s="49">
        <v>2957.25</v>
      </c>
      <c r="D252" s="92">
        <f t="shared" si="2"/>
        <v>4.1774263972218882E-4</v>
      </c>
      <c r="E252" s="28"/>
    </row>
    <row r="253" spans="2:5">
      <c r="B253" s="29" t="s">
        <v>159</v>
      </c>
      <c r="C253" s="49">
        <v>30844.22</v>
      </c>
      <c r="D253" s="92">
        <f t="shared" si="2"/>
        <v>4.357070211504584E-3</v>
      </c>
      <c r="E253" s="28"/>
    </row>
    <row r="254" spans="2:5">
      <c r="B254" s="29" t="s">
        <v>160</v>
      </c>
      <c r="C254" s="49">
        <v>7171</v>
      </c>
      <c r="D254" s="92">
        <f t="shared" si="2"/>
        <v>1.0129791087827597E-3</v>
      </c>
      <c r="E254" s="28"/>
    </row>
    <row r="255" spans="2:5">
      <c r="B255" s="29" t="s">
        <v>161</v>
      </c>
      <c r="C255" s="49">
        <v>847.4</v>
      </c>
      <c r="D255" s="92">
        <f t="shared" si="2"/>
        <v>1.1970415517814958E-4</v>
      </c>
      <c r="E255" s="28"/>
    </row>
    <row r="256" spans="2:5">
      <c r="B256" s="29" t="s">
        <v>162</v>
      </c>
      <c r="C256" s="49">
        <v>19042.03</v>
      </c>
      <c r="D256" s="92">
        <f t="shared" si="2"/>
        <v>2.6898868468574221E-3</v>
      </c>
      <c r="E256" s="28"/>
    </row>
    <row r="257" spans="2:5">
      <c r="B257" s="29" t="s">
        <v>163</v>
      </c>
      <c r="C257" s="49">
        <v>8760.19</v>
      </c>
      <c r="D257" s="92">
        <f t="shared" si="2"/>
        <v>1.2374688968020701E-3</v>
      </c>
      <c r="E257" s="28"/>
    </row>
    <row r="258" spans="2:5">
      <c r="B258" s="29" t="s">
        <v>164</v>
      </c>
      <c r="C258" s="49">
        <v>209748.24</v>
      </c>
      <c r="D258" s="92">
        <f t="shared" si="2"/>
        <v>2.9629143107509744E-2</v>
      </c>
      <c r="E258" s="28"/>
    </row>
    <row r="259" spans="2:5">
      <c r="B259" s="29" t="s">
        <v>165</v>
      </c>
      <c r="C259" s="49">
        <v>747</v>
      </c>
      <c r="D259" s="92">
        <f t="shared" si="2"/>
        <v>1.0552160009213799E-4</v>
      </c>
      <c r="E259" s="28"/>
    </row>
    <row r="260" spans="2:5">
      <c r="B260" s="29" t="s">
        <v>166</v>
      </c>
      <c r="C260" s="49">
        <v>1604.29</v>
      </c>
      <c r="D260" s="92">
        <f t="shared" si="2"/>
        <v>2.2662282170256499E-4</v>
      </c>
      <c r="E260" s="28"/>
    </row>
    <row r="261" spans="2:5">
      <c r="B261" s="29" t="s">
        <v>167</v>
      </c>
      <c r="C261" s="49">
        <v>464</v>
      </c>
      <c r="D261" s="92">
        <f t="shared" si="2"/>
        <v>6.554487609471489E-5</v>
      </c>
      <c r="E261" s="28"/>
    </row>
    <row r="262" spans="2:5">
      <c r="B262" s="29" t="s">
        <v>168</v>
      </c>
      <c r="C262" s="49">
        <v>2691.2</v>
      </c>
      <c r="D262" s="92">
        <f t="shared" si="2"/>
        <v>3.8016028134934637E-4</v>
      </c>
      <c r="E262" s="28"/>
    </row>
    <row r="263" spans="2:5">
      <c r="B263" s="29" t="s">
        <v>169</v>
      </c>
      <c r="C263" s="49">
        <v>139738.70000000001</v>
      </c>
      <c r="D263" s="92">
        <f t="shared" si="2"/>
        <v>1.9739559864518398E-2</v>
      </c>
      <c r="E263" s="28"/>
    </row>
    <row r="264" spans="2:5">
      <c r="B264" s="29" t="s">
        <v>170</v>
      </c>
      <c r="C264" s="49">
        <v>20493.61</v>
      </c>
      <c r="D264" s="92">
        <f t="shared" si="2"/>
        <v>2.8949377762573494E-3</v>
      </c>
      <c r="E264" s="28"/>
    </row>
    <row r="265" spans="2:5">
      <c r="B265" s="29" t="s">
        <v>171</v>
      </c>
      <c r="C265" s="49">
        <v>2719.78</v>
      </c>
      <c r="D265" s="92">
        <f t="shared" si="2"/>
        <v>3.8419750669155966E-4</v>
      </c>
      <c r="E265" s="28"/>
    </row>
    <row r="266" spans="2:5">
      <c r="B266" s="29" t="s">
        <v>172</v>
      </c>
      <c r="C266" s="49">
        <v>22508.639999999999</v>
      </c>
      <c r="D266" s="92">
        <f t="shared" si="2"/>
        <v>3.1795819393546196E-3</v>
      </c>
      <c r="E266" s="28"/>
    </row>
    <row r="267" spans="2:5">
      <c r="B267" s="29" t="s">
        <v>173</v>
      </c>
      <c r="C267" s="49">
        <v>1740</v>
      </c>
      <c r="D267" s="92">
        <f t="shared" si="2"/>
        <v>2.4579328535518085E-4</v>
      </c>
      <c r="E267" s="28"/>
    </row>
    <row r="268" spans="2:5">
      <c r="B268" s="29" t="s">
        <v>174</v>
      </c>
      <c r="C268" s="49">
        <v>2500</v>
      </c>
      <c r="D268" s="92">
        <f t="shared" si="2"/>
        <v>3.5315127206204147E-4</v>
      </c>
      <c r="E268" s="28"/>
    </row>
    <row r="269" spans="2:5">
      <c r="B269" s="29" t="s">
        <v>175</v>
      </c>
      <c r="C269" s="49">
        <v>149.75</v>
      </c>
      <c r="D269" s="92">
        <f t="shared" si="2"/>
        <v>2.1153761196516283E-5</v>
      </c>
      <c r="E269" s="28"/>
    </row>
    <row r="270" spans="2:5">
      <c r="B270" s="29" t="s">
        <v>176</v>
      </c>
      <c r="C270" s="49">
        <v>164775.38</v>
      </c>
      <c r="D270" s="92">
        <f t="shared" si="2"/>
        <v>2.3276254020602506E-2</v>
      </c>
      <c r="E270" s="28"/>
    </row>
    <row r="271" spans="2:5">
      <c r="B271" s="29" t="s">
        <v>177</v>
      </c>
      <c r="C271" s="49">
        <v>29722.5</v>
      </c>
      <c r="D271" s="92">
        <f t="shared" si="2"/>
        <v>4.1986154735456109E-3</v>
      </c>
      <c r="E271" s="28"/>
    </row>
    <row r="272" spans="2:5">
      <c r="B272" s="29" t="s">
        <v>178</v>
      </c>
      <c r="C272" s="49">
        <v>445.12</v>
      </c>
      <c r="D272" s="92">
        <f t="shared" si="2"/>
        <v>6.287787768810236E-5</v>
      </c>
      <c r="E272" s="28"/>
    </row>
    <row r="273" spans="2:7">
      <c r="B273" s="29" t="s">
        <v>179</v>
      </c>
      <c r="C273" s="49">
        <v>9654.01</v>
      </c>
      <c r="D273" s="92">
        <f t="shared" si="2"/>
        <v>1.3637303647998677E-3</v>
      </c>
      <c r="E273" s="28"/>
    </row>
    <row r="274" spans="2:7">
      <c r="B274" s="29" t="s">
        <v>180</v>
      </c>
      <c r="C274" s="49">
        <v>135</v>
      </c>
      <c r="D274" s="92">
        <f t="shared" si="2"/>
        <v>1.9070168691350238E-5</v>
      </c>
      <c r="E274" s="28"/>
    </row>
    <row r="275" spans="2:7">
      <c r="B275" s="29" t="s">
        <v>181</v>
      </c>
      <c r="C275" s="49">
        <v>1069.7</v>
      </c>
      <c r="D275" s="92">
        <f t="shared" si="2"/>
        <v>1.5110636628990631E-4</v>
      </c>
      <c r="E275" s="28"/>
    </row>
    <row r="276" spans="2:7">
      <c r="B276" s="29" t="s">
        <v>182</v>
      </c>
      <c r="C276" s="49">
        <v>27656</v>
      </c>
      <c r="D276" s="92">
        <f t="shared" si="2"/>
        <v>3.9067006320591272E-3</v>
      </c>
      <c r="E276" s="28"/>
    </row>
    <row r="277" spans="2:7">
      <c r="B277" s="29" t="s">
        <v>183</v>
      </c>
      <c r="C277" s="49">
        <v>104449.4</v>
      </c>
      <c r="D277" s="92">
        <f t="shared" si="2"/>
        <v>1.4754575390446797E-2</v>
      </c>
      <c r="E277" s="28"/>
    </row>
    <row r="278" spans="2:7">
      <c r="B278" s="29" t="s">
        <v>184</v>
      </c>
      <c r="C278" s="49">
        <v>134241</v>
      </c>
      <c r="D278" s="92">
        <f t="shared" si="2"/>
        <v>1.8962951965152203E-2</v>
      </c>
      <c r="E278" s="28"/>
    </row>
    <row r="279" spans="2:7">
      <c r="B279" s="29" t="s">
        <v>185</v>
      </c>
      <c r="C279" s="49">
        <v>30000</v>
      </c>
      <c r="D279" s="92">
        <f t="shared" si="2"/>
        <v>4.2378152647444978E-3</v>
      </c>
      <c r="E279" s="28"/>
    </row>
    <row r="280" spans="2:7" ht="15.75" customHeight="1">
      <c r="B280" s="68"/>
      <c r="C280" s="33">
        <f>SUM(C240:C279)</f>
        <v>7079119.3400000017</v>
      </c>
      <c r="D280" s="93">
        <f>SUM(D240:D279)</f>
        <v>0.99999999999999978</v>
      </c>
      <c r="E280" s="20"/>
    </row>
    <row r="283" spans="2:7">
      <c r="B283" s="94"/>
      <c r="C283" s="94"/>
      <c r="D283" s="94"/>
      <c r="E283" s="94"/>
      <c r="F283" s="94"/>
      <c r="G283" s="94"/>
    </row>
    <row r="284" spans="2:7">
      <c r="B284" s="95" t="s">
        <v>186</v>
      </c>
      <c r="C284" s="94"/>
      <c r="D284" s="94"/>
      <c r="E284" s="94"/>
      <c r="F284" s="94"/>
      <c r="G284" s="94"/>
    </row>
    <row r="285" spans="2:7">
      <c r="B285" s="94"/>
      <c r="C285" s="94"/>
      <c r="D285" s="94"/>
      <c r="E285" s="94"/>
      <c r="F285" s="94"/>
      <c r="G285" s="94"/>
    </row>
    <row r="286" spans="2:7" ht="28.5" customHeight="1">
      <c r="B286" s="55" t="s">
        <v>187</v>
      </c>
      <c r="C286" s="56" t="s">
        <v>50</v>
      </c>
      <c r="D286" s="82" t="s">
        <v>51</v>
      </c>
      <c r="E286" s="82" t="s">
        <v>188</v>
      </c>
      <c r="F286" s="96" t="s">
        <v>10</v>
      </c>
      <c r="G286" s="56" t="s">
        <v>112</v>
      </c>
    </row>
    <row r="287" spans="2:7">
      <c r="B287" s="97" t="s">
        <v>189</v>
      </c>
      <c r="C287" s="98"/>
      <c r="D287" s="98"/>
      <c r="E287" s="98">
        <v>0</v>
      </c>
      <c r="F287" s="98">
        <v>0</v>
      </c>
      <c r="G287" s="99">
        <v>0</v>
      </c>
    </row>
    <row r="288" spans="2:7">
      <c r="B288" s="100" t="s">
        <v>190</v>
      </c>
      <c r="C288" s="49">
        <v>0</v>
      </c>
      <c r="D288" s="101">
        <v>12802319.35</v>
      </c>
      <c r="E288" s="49">
        <f>+D288-C288</f>
        <v>12802319.35</v>
      </c>
      <c r="F288" s="102"/>
      <c r="G288" s="103"/>
    </row>
    <row r="289" spans="2:7">
      <c r="B289" s="100" t="s">
        <v>191</v>
      </c>
      <c r="C289" s="49">
        <v>0</v>
      </c>
      <c r="D289" s="101">
        <v>28286714.960000001</v>
      </c>
      <c r="E289" s="49">
        <f t="shared" ref="E289:E297" si="3">+D289-C289</f>
        <v>28286714.960000001</v>
      </c>
      <c r="F289" s="102"/>
      <c r="G289" s="103"/>
    </row>
    <row r="290" spans="2:7">
      <c r="B290" s="100" t="s">
        <v>192</v>
      </c>
      <c r="C290" s="49">
        <v>7947600</v>
      </c>
      <c r="D290" s="101">
        <v>7947600</v>
      </c>
      <c r="E290" s="49">
        <f t="shared" si="3"/>
        <v>0</v>
      </c>
      <c r="F290" s="102"/>
      <c r="G290" s="103"/>
    </row>
    <row r="291" spans="2:7">
      <c r="B291" s="100" t="s">
        <v>193</v>
      </c>
      <c r="C291" s="49">
        <v>57616742.600000001</v>
      </c>
      <c r="D291" s="101">
        <v>57616742.600000001</v>
      </c>
      <c r="E291" s="49">
        <f t="shared" si="3"/>
        <v>0</v>
      </c>
      <c r="F291" s="102"/>
      <c r="G291" s="103"/>
    </row>
    <row r="292" spans="2:7">
      <c r="B292" s="100" t="s">
        <v>194</v>
      </c>
      <c r="C292" s="49">
        <v>550</v>
      </c>
      <c r="D292" s="101">
        <v>550</v>
      </c>
      <c r="E292" s="49">
        <f t="shared" si="3"/>
        <v>0</v>
      </c>
      <c r="F292" s="102"/>
      <c r="G292" s="103"/>
    </row>
    <row r="293" spans="2:7">
      <c r="B293" s="100" t="s">
        <v>195</v>
      </c>
      <c r="C293" s="49">
        <v>3034861</v>
      </c>
      <c r="D293" s="101">
        <v>3034861</v>
      </c>
      <c r="E293" s="49">
        <f t="shared" si="3"/>
        <v>0</v>
      </c>
      <c r="F293" s="102"/>
      <c r="G293" s="103"/>
    </row>
    <row r="294" spans="2:7">
      <c r="B294" s="100" t="s">
        <v>196</v>
      </c>
      <c r="C294" s="49">
        <v>7588373.7999999998</v>
      </c>
      <c r="D294" s="101">
        <v>7588373.7999999998</v>
      </c>
      <c r="E294" s="49">
        <f t="shared" si="3"/>
        <v>0</v>
      </c>
      <c r="F294" s="102"/>
      <c r="G294" s="103"/>
    </row>
    <row r="295" spans="2:7">
      <c r="B295" s="100" t="s">
        <v>197</v>
      </c>
      <c r="C295" s="49">
        <v>1607923.44</v>
      </c>
      <c r="D295" s="101">
        <v>1607923.44</v>
      </c>
      <c r="E295" s="49">
        <f t="shared" si="3"/>
        <v>0</v>
      </c>
      <c r="F295" s="102"/>
      <c r="G295" s="103"/>
    </row>
    <row r="296" spans="2:7">
      <c r="B296" s="100" t="s">
        <v>198</v>
      </c>
      <c r="C296" s="49">
        <v>44139447.909999996</v>
      </c>
      <c r="D296" s="101">
        <v>44139447.909999996</v>
      </c>
      <c r="E296" s="49">
        <f t="shared" si="3"/>
        <v>0</v>
      </c>
      <c r="F296" s="102"/>
      <c r="G296" s="103"/>
    </row>
    <row r="297" spans="2:7">
      <c r="B297" s="104" t="s">
        <v>199</v>
      </c>
      <c r="C297" s="49">
        <v>550500</v>
      </c>
      <c r="D297" s="101">
        <v>550500</v>
      </c>
      <c r="E297" s="49">
        <f t="shared" si="3"/>
        <v>0</v>
      </c>
      <c r="F297" s="102"/>
      <c r="G297" s="103"/>
    </row>
    <row r="298" spans="2:7" ht="19.5" customHeight="1">
      <c r="B298" s="94"/>
      <c r="C298" s="33">
        <f>SUM(C288:C297)</f>
        <v>122485998.74999999</v>
      </c>
      <c r="D298" s="33">
        <f>SUM(D288:D297)</f>
        <v>163575033.06</v>
      </c>
      <c r="E298" s="33">
        <f>SUM(E288:E297)</f>
        <v>41089034.310000002</v>
      </c>
      <c r="F298" s="20"/>
      <c r="G298" s="20"/>
    </row>
    <row r="299" spans="2:7">
      <c r="B299" s="94"/>
      <c r="C299" s="94"/>
      <c r="D299" s="94"/>
      <c r="E299" s="94"/>
      <c r="F299" s="94"/>
      <c r="G299" s="94"/>
    </row>
    <row r="300" spans="2:7" s="94" customFormat="1"/>
    <row r="301" spans="2:7" s="94" customFormat="1">
      <c r="B301" s="105"/>
      <c r="C301" s="105"/>
      <c r="D301" s="105"/>
      <c r="E301" s="105"/>
      <c r="F301" s="105"/>
    </row>
    <row r="302" spans="2:7" s="94" customFormat="1" ht="27" customHeight="1">
      <c r="B302" s="88" t="s">
        <v>200</v>
      </c>
      <c r="C302" s="84" t="s">
        <v>50</v>
      </c>
      <c r="D302" s="20" t="s">
        <v>51</v>
      </c>
      <c r="E302" s="20" t="s">
        <v>188</v>
      </c>
      <c r="F302" s="96" t="s">
        <v>112</v>
      </c>
    </row>
    <row r="303" spans="2:7" s="94" customFormat="1" ht="14.25" customHeight="1">
      <c r="B303" s="106" t="s">
        <v>201</v>
      </c>
      <c r="C303" s="107"/>
      <c r="D303" s="108"/>
      <c r="E303" s="108">
        <f>-C303+D303</f>
        <v>0</v>
      </c>
      <c r="F303" s="109"/>
    </row>
    <row r="304" spans="2:7" s="94" customFormat="1" ht="14.25" customHeight="1">
      <c r="B304" s="29" t="s">
        <v>202</v>
      </c>
      <c r="C304" s="49">
        <v>-895986.27</v>
      </c>
      <c r="D304" s="101">
        <v>2655012.14</v>
      </c>
      <c r="E304" s="49">
        <f t="shared" ref="E304:E314" si="4">-C304+D304</f>
        <v>3550998.41</v>
      </c>
      <c r="F304" s="49"/>
    </row>
    <row r="305" spans="2:6" s="94" customFormat="1">
      <c r="B305" s="29" t="s">
        <v>203</v>
      </c>
      <c r="C305" s="49">
        <v>-16764137.51</v>
      </c>
      <c r="D305" s="101">
        <v>-16764137.51</v>
      </c>
      <c r="E305" s="49">
        <f t="shared" si="4"/>
        <v>0</v>
      </c>
      <c r="F305" s="102"/>
    </row>
    <row r="306" spans="2:6" s="94" customFormat="1">
      <c r="B306" s="29" t="s">
        <v>204</v>
      </c>
      <c r="C306" s="49">
        <v>-16749257.859999999</v>
      </c>
      <c r="D306" s="101">
        <v>-16749257.859999999</v>
      </c>
      <c r="E306" s="49">
        <f t="shared" si="4"/>
        <v>0</v>
      </c>
      <c r="F306" s="102"/>
    </row>
    <row r="307" spans="2:6" s="94" customFormat="1">
      <c r="B307" s="29" t="s">
        <v>205</v>
      </c>
      <c r="C307" s="49">
        <v>-3637709.52</v>
      </c>
      <c r="D307" s="101">
        <v>-3637709.52</v>
      </c>
      <c r="E307" s="49">
        <f t="shared" si="4"/>
        <v>0</v>
      </c>
      <c r="F307" s="102"/>
    </row>
    <row r="308" spans="2:6" s="94" customFormat="1">
      <c r="B308" s="29" t="s">
        <v>206</v>
      </c>
      <c r="C308" s="49">
        <v>0</v>
      </c>
      <c r="D308" s="101">
        <v>-895986.27</v>
      </c>
      <c r="E308" s="49">
        <f t="shared" si="4"/>
        <v>-895986.27</v>
      </c>
      <c r="F308" s="102"/>
    </row>
    <row r="309" spans="2:6" s="94" customFormat="1">
      <c r="B309" s="29" t="s">
        <v>207</v>
      </c>
      <c r="C309" s="49">
        <v>596075.88</v>
      </c>
      <c r="D309" s="101">
        <v>596075.88</v>
      </c>
      <c r="E309" s="49">
        <f t="shared" si="4"/>
        <v>0</v>
      </c>
      <c r="F309" s="102"/>
    </row>
    <row r="310" spans="2:6" s="94" customFormat="1">
      <c r="B310" s="29" t="s">
        <v>208</v>
      </c>
      <c r="C310" s="49">
        <v>474498</v>
      </c>
      <c r="D310" s="101">
        <v>474498</v>
      </c>
      <c r="E310" s="49">
        <f t="shared" si="4"/>
        <v>0</v>
      </c>
      <c r="F310" s="102"/>
    </row>
    <row r="311" spans="2:6" s="94" customFormat="1">
      <c r="B311" s="29" t="s">
        <v>209</v>
      </c>
      <c r="C311" s="49">
        <v>6807175.0800000001</v>
      </c>
      <c r="D311" s="101">
        <v>6807175.0800000001</v>
      </c>
      <c r="E311" s="49">
        <f t="shared" si="4"/>
        <v>0</v>
      </c>
      <c r="F311" s="102"/>
    </row>
    <row r="312" spans="2:6" s="94" customFormat="1">
      <c r="B312" s="29" t="s">
        <v>210</v>
      </c>
      <c r="C312" s="49">
        <v>24186913.48</v>
      </c>
      <c r="D312" s="101">
        <v>24186913.48</v>
      </c>
      <c r="E312" s="49">
        <f t="shared" si="4"/>
        <v>0</v>
      </c>
      <c r="F312" s="102"/>
    </row>
    <row r="313" spans="2:6" s="94" customFormat="1">
      <c r="B313" s="29" t="s">
        <v>211</v>
      </c>
      <c r="C313" s="49">
        <v>1842407.63</v>
      </c>
      <c r="D313" s="101">
        <v>1842407.63</v>
      </c>
      <c r="E313" s="49">
        <f t="shared" si="4"/>
        <v>0</v>
      </c>
      <c r="F313" s="102"/>
    </row>
    <row r="314" spans="2:6" s="94" customFormat="1">
      <c r="B314" s="68" t="s">
        <v>212</v>
      </c>
      <c r="C314" s="49">
        <v>196155.96</v>
      </c>
      <c r="D314" s="101">
        <v>196155.96</v>
      </c>
      <c r="E314" s="49">
        <f t="shared" si="4"/>
        <v>0</v>
      </c>
      <c r="F314" s="102"/>
    </row>
    <row r="315" spans="2:6" s="94" customFormat="1" ht="20.25" customHeight="1">
      <c r="C315" s="33">
        <v>984206.51</v>
      </c>
      <c r="D315" s="33">
        <v>984206.51</v>
      </c>
      <c r="E315" s="33">
        <f>SUM(E303:E314)</f>
        <v>2655012.14</v>
      </c>
      <c r="F315" s="20"/>
    </row>
    <row r="316" spans="2:6" s="94" customFormat="1" ht="20.25" customHeight="1">
      <c r="C316" s="110"/>
      <c r="D316" s="111"/>
      <c r="E316" s="111"/>
      <c r="F316" s="110"/>
    </row>
    <row r="317" spans="2:6" s="94" customFormat="1" ht="20.25" customHeight="1">
      <c r="C317" s="110"/>
      <c r="D317" s="111"/>
      <c r="E317" s="111"/>
      <c r="F317" s="110"/>
    </row>
    <row r="318" spans="2:6" s="94" customFormat="1" ht="20.25" customHeight="1">
      <c r="C318" s="110"/>
      <c r="D318" s="111"/>
      <c r="E318" s="111"/>
      <c r="F318" s="110"/>
    </row>
    <row r="319" spans="2:6" s="94" customFormat="1" ht="20.25" customHeight="1">
      <c r="C319" s="110"/>
      <c r="D319" s="111"/>
      <c r="E319" s="111"/>
      <c r="F319" s="110"/>
    </row>
    <row r="320" spans="2:6" s="94" customFormat="1" ht="20.25" customHeight="1">
      <c r="C320" s="110"/>
      <c r="D320" s="111"/>
      <c r="E320" s="111"/>
      <c r="F320" s="110"/>
    </row>
    <row r="321" spans="2:5" s="94" customFormat="1"/>
    <row r="322" spans="2:5" s="94" customFormat="1">
      <c r="B322" s="95" t="s">
        <v>213</v>
      </c>
    </row>
    <row r="323" spans="2:5" s="94" customFormat="1"/>
    <row r="324" spans="2:5" s="94" customFormat="1" ht="30.75" customHeight="1">
      <c r="B324" s="55" t="s">
        <v>214</v>
      </c>
      <c r="C324" s="84" t="s">
        <v>50</v>
      </c>
      <c r="D324" s="20" t="s">
        <v>51</v>
      </c>
      <c r="E324" s="20" t="s">
        <v>52</v>
      </c>
    </row>
    <row r="325" spans="2:5" s="94" customFormat="1">
      <c r="B325" s="97" t="s">
        <v>215</v>
      </c>
      <c r="C325" s="98"/>
      <c r="D325" s="98"/>
      <c r="E325" s="99"/>
    </row>
    <row r="326" spans="2:5" s="94" customFormat="1">
      <c r="B326" s="100" t="s">
        <v>216</v>
      </c>
      <c r="C326" s="49">
        <v>5905309.5999999996</v>
      </c>
      <c r="D326" s="101">
        <v>15943942.85</v>
      </c>
      <c r="E326" s="101">
        <f>+D326-C326</f>
        <v>10038633.25</v>
      </c>
    </row>
    <row r="327" spans="2:5" s="94" customFormat="1">
      <c r="B327" s="100" t="s">
        <v>217</v>
      </c>
      <c r="C327" s="49">
        <v>502417.16</v>
      </c>
      <c r="D327" s="101">
        <v>472983.56</v>
      </c>
      <c r="E327" s="101">
        <f t="shared" ref="E327:E339" si="5">+D327-C327</f>
        <v>-29433.599999999977</v>
      </c>
    </row>
    <row r="328" spans="2:5" s="94" customFormat="1">
      <c r="B328" s="100" t="s">
        <v>218</v>
      </c>
      <c r="C328" s="49">
        <v>3791.97</v>
      </c>
      <c r="D328" s="101">
        <v>3792.06</v>
      </c>
      <c r="E328" s="101">
        <f t="shared" si="5"/>
        <v>9.0000000000145519E-2</v>
      </c>
    </row>
    <row r="329" spans="2:5" s="94" customFormat="1">
      <c r="B329" s="100" t="s">
        <v>219</v>
      </c>
      <c r="C329" s="49">
        <v>13277.21</v>
      </c>
      <c r="D329" s="101">
        <v>15340.5</v>
      </c>
      <c r="E329" s="101">
        <f t="shared" si="5"/>
        <v>2063.2900000000009</v>
      </c>
    </row>
    <row r="330" spans="2:5" s="94" customFormat="1">
      <c r="B330" s="100" t="s">
        <v>220</v>
      </c>
      <c r="C330" s="29">
        <v>5575.51</v>
      </c>
      <c r="D330" s="112">
        <v>3322.63</v>
      </c>
      <c r="E330" s="101">
        <f t="shared" si="5"/>
        <v>-2252.88</v>
      </c>
    </row>
    <row r="331" spans="2:5" s="94" customFormat="1">
      <c r="B331" s="29" t="s">
        <v>221</v>
      </c>
      <c r="C331" s="49">
        <v>2011583.19</v>
      </c>
      <c r="D331" s="101">
        <v>7900311.2699999996</v>
      </c>
      <c r="E331" s="101">
        <f t="shared" si="5"/>
        <v>5888728.0800000001</v>
      </c>
    </row>
    <row r="332" spans="2:5" s="94" customFormat="1">
      <c r="B332" s="29" t="s">
        <v>222</v>
      </c>
      <c r="C332" s="49">
        <v>857964.49</v>
      </c>
      <c r="D332" s="101">
        <v>1014903.04</v>
      </c>
      <c r="E332" s="101">
        <f t="shared" si="5"/>
        <v>156938.55000000005</v>
      </c>
    </row>
    <row r="333" spans="2:5" s="94" customFormat="1">
      <c r="B333" s="29" t="s">
        <v>223</v>
      </c>
      <c r="C333" s="49">
        <v>4082279.29</v>
      </c>
      <c r="D333" s="101">
        <v>3804181.5</v>
      </c>
      <c r="E333" s="101">
        <f t="shared" si="5"/>
        <v>-278097.79000000004</v>
      </c>
    </row>
    <row r="334" spans="2:5" s="94" customFormat="1">
      <c r="B334" s="29" t="s">
        <v>224</v>
      </c>
      <c r="C334" s="49">
        <v>832581.74</v>
      </c>
      <c r="D334" s="101">
        <v>730977.54</v>
      </c>
      <c r="E334" s="101">
        <f t="shared" si="5"/>
        <v>-101604.19999999995</v>
      </c>
    </row>
    <row r="335" spans="2:5" s="94" customFormat="1">
      <c r="B335" s="29" t="s">
        <v>225</v>
      </c>
      <c r="C335" s="49">
        <v>3445371.5</v>
      </c>
      <c r="D335" s="101">
        <v>92859.45</v>
      </c>
      <c r="E335" s="101">
        <f t="shared" si="5"/>
        <v>-3352512.05</v>
      </c>
    </row>
    <row r="336" spans="2:5" s="94" customFormat="1">
      <c r="B336" s="29" t="s">
        <v>226</v>
      </c>
      <c r="C336" s="49">
        <v>1581359.67</v>
      </c>
      <c r="D336" s="101">
        <v>1095081.78</v>
      </c>
      <c r="E336" s="101">
        <f t="shared" si="5"/>
        <v>-486277.8899999999</v>
      </c>
    </row>
    <row r="337" spans="1:5" s="94" customFormat="1">
      <c r="B337" s="29" t="s">
        <v>227</v>
      </c>
      <c r="C337" s="49">
        <v>665001.46</v>
      </c>
      <c r="D337" s="101">
        <v>6265714.5300000003</v>
      </c>
      <c r="E337" s="101">
        <f t="shared" si="5"/>
        <v>5600713.0700000003</v>
      </c>
    </row>
    <row r="338" spans="1:5" s="94" customFormat="1">
      <c r="B338" s="29" t="s">
        <v>228</v>
      </c>
      <c r="C338" s="49">
        <v>12000308.34</v>
      </c>
      <c r="D338" s="101">
        <v>351.68</v>
      </c>
      <c r="E338" s="101">
        <f t="shared" si="5"/>
        <v>-11999956.66</v>
      </c>
    </row>
    <row r="339" spans="1:5" s="94" customFormat="1">
      <c r="B339" s="29" t="s">
        <v>229</v>
      </c>
      <c r="C339" s="49">
        <v>0.05</v>
      </c>
      <c r="D339" s="101">
        <v>956444.12</v>
      </c>
      <c r="E339" s="101">
        <f t="shared" si="5"/>
        <v>956444.07</v>
      </c>
    </row>
    <row r="340" spans="1:5" s="94" customFormat="1">
      <c r="A340" s="113"/>
      <c r="B340" s="68"/>
      <c r="C340" s="69"/>
      <c r="D340" s="86"/>
      <c r="E340" s="101"/>
    </row>
    <row r="341" spans="1:5" s="94" customFormat="1" ht="21.75" customHeight="1">
      <c r="C341" s="54">
        <f>SUM(C326:C340)</f>
        <v>31906821.18</v>
      </c>
      <c r="D341" s="54">
        <f>SUM(D326:D340)</f>
        <v>38300206.509999998</v>
      </c>
      <c r="E341" s="54">
        <f>SUM(E326:E340)</f>
        <v>6393385.3299999982</v>
      </c>
    </row>
    <row r="342" spans="1:5" s="94" customFormat="1"/>
    <row r="343" spans="1:5" s="94" customFormat="1"/>
    <row r="344" spans="1:5" s="94" customFormat="1" ht="24" customHeight="1">
      <c r="B344" s="88" t="s">
        <v>230</v>
      </c>
      <c r="C344" s="114" t="s">
        <v>52</v>
      </c>
      <c r="D344" s="114" t="s">
        <v>231</v>
      </c>
      <c r="E344" s="115"/>
    </row>
    <row r="345" spans="1:5" s="94" customFormat="1">
      <c r="B345" s="116" t="s">
        <v>232</v>
      </c>
      <c r="C345" s="103"/>
      <c r="D345" s="102"/>
      <c r="E345" s="117"/>
    </row>
    <row r="346" spans="1:5" s="94" customFormat="1">
      <c r="B346" s="29" t="s">
        <v>233</v>
      </c>
      <c r="C346" s="50">
        <v>13854854.48</v>
      </c>
      <c r="D346" s="102"/>
      <c r="E346" s="117"/>
    </row>
    <row r="347" spans="1:5" s="94" customFormat="1">
      <c r="B347" s="116" t="s">
        <v>56</v>
      </c>
      <c r="C347" s="50"/>
      <c r="D347" s="102"/>
      <c r="E347" s="117"/>
    </row>
    <row r="348" spans="1:5" s="94" customFormat="1">
      <c r="B348" s="118" t="s">
        <v>234</v>
      </c>
      <c r="C348" s="50">
        <v>25179.09</v>
      </c>
      <c r="D348" s="102"/>
      <c r="E348" s="117"/>
    </row>
    <row r="349" spans="1:5" s="94" customFormat="1">
      <c r="B349" s="29" t="s">
        <v>235</v>
      </c>
      <c r="C349" s="50">
        <v>10092</v>
      </c>
      <c r="D349" s="102"/>
      <c r="E349" s="117"/>
    </row>
    <row r="350" spans="1:5" s="94" customFormat="1">
      <c r="B350" s="29" t="s">
        <v>236</v>
      </c>
      <c r="C350" s="50">
        <v>8282.4</v>
      </c>
      <c r="D350" s="102"/>
      <c r="E350" s="117"/>
    </row>
    <row r="351" spans="1:5" s="94" customFormat="1">
      <c r="B351" s="29"/>
      <c r="C351" s="50"/>
      <c r="D351" s="102"/>
      <c r="E351" s="117"/>
    </row>
    <row r="352" spans="1:5" s="94" customFormat="1">
      <c r="B352" s="29"/>
      <c r="C352" s="50"/>
      <c r="D352" s="102"/>
      <c r="E352" s="117"/>
    </row>
    <row r="353" spans="2:7" s="94" customFormat="1">
      <c r="B353" s="29"/>
      <c r="C353" s="50"/>
      <c r="D353" s="102"/>
      <c r="E353" s="117"/>
    </row>
    <row r="354" spans="2:7" s="94" customFormat="1">
      <c r="B354" s="29"/>
      <c r="C354" s="50"/>
      <c r="D354" s="102"/>
      <c r="E354" s="117"/>
    </row>
    <row r="355" spans="2:7" s="94" customFormat="1">
      <c r="B355" s="29"/>
      <c r="C355" s="50"/>
      <c r="D355" s="102"/>
      <c r="E355" s="117"/>
    </row>
    <row r="356" spans="2:7" s="94" customFormat="1">
      <c r="B356" s="29"/>
      <c r="C356" s="50"/>
      <c r="D356" s="102"/>
      <c r="E356" s="117"/>
    </row>
    <row r="357" spans="2:7" s="94" customFormat="1">
      <c r="B357" s="68"/>
      <c r="C357" s="49"/>
      <c r="D357" s="102"/>
      <c r="E357" s="117"/>
    </row>
    <row r="358" spans="2:7" s="94" customFormat="1" ht="18" customHeight="1">
      <c r="C358" s="90">
        <f>SUM(C345:C357)</f>
        <v>13898407.970000001</v>
      </c>
      <c r="D358" s="20"/>
      <c r="E358" s="115"/>
      <c r="F358" s="115"/>
      <c r="G358" s="115"/>
    </row>
    <row r="359" spans="2:7" s="94" customFormat="1">
      <c r="F359" s="115"/>
      <c r="G359" s="115"/>
    </row>
    <row r="360" spans="2:7" s="94" customFormat="1" ht="15">
      <c r="B360" s="119" t="s">
        <v>237</v>
      </c>
      <c r="F360" s="115"/>
      <c r="G360" s="115"/>
    </row>
    <row r="361" spans="2:7" s="94" customFormat="1">
      <c r="F361" s="115"/>
      <c r="G361" s="115"/>
    </row>
    <row r="362" spans="2:7" s="94" customFormat="1">
      <c r="F362" s="115"/>
      <c r="G362" s="115"/>
    </row>
    <row r="363" spans="2:7" s="94" customFormat="1">
      <c r="B363" s="95" t="s">
        <v>238</v>
      </c>
      <c r="F363" s="115"/>
      <c r="G363" s="115"/>
    </row>
    <row r="364" spans="2:7" s="94" customFormat="1" ht="12" customHeight="1">
      <c r="B364" s="95" t="s">
        <v>239</v>
      </c>
      <c r="F364" s="115"/>
      <c r="G364" s="115"/>
    </row>
    <row r="365" spans="2:7" s="94" customFormat="1" ht="13.5">
      <c r="B365" s="201"/>
      <c r="C365" s="201"/>
      <c r="D365" s="201"/>
      <c r="E365" s="201"/>
      <c r="F365" s="115"/>
      <c r="G365" s="115"/>
    </row>
    <row r="366" spans="2:7" s="94" customFormat="1">
      <c r="F366" s="115"/>
      <c r="G366" s="115"/>
    </row>
    <row r="367" spans="2:7" s="94" customFormat="1" ht="15">
      <c r="B367" s="188" t="s">
        <v>240</v>
      </c>
      <c r="C367" s="189"/>
      <c r="D367" s="189"/>
      <c r="E367" s="190"/>
      <c r="F367" s="115"/>
      <c r="G367" s="115"/>
    </row>
    <row r="368" spans="2:7" s="94" customFormat="1" ht="15">
      <c r="B368" s="191" t="s">
        <v>241</v>
      </c>
      <c r="C368" s="192"/>
      <c r="D368" s="192"/>
      <c r="E368" s="193"/>
      <c r="F368" s="115"/>
      <c r="G368" s="120"/>
    </row>
    <row r="369" spans="2:7" s="94" customFormat="1" ht="15">
      <c r="B369" s="194" t="s">
        <v>242</v>
      </c>
      <c r="C369" s="195"/>
      <c r="D369" s="195"/>
      <c r="E369" s="196"/>
      <c r="F369" s="115"/>
      <c r="G369" s="120"/>
    </row>
    <row r="370" spans="2:7" s="94" customFormat="1" ht="15">
      <c r="B370" s="197" t="s">
        <v>243</v>
      </c>
      <c r="C370" s="198"/>
      <c r="D370" s="121"/>
      <c r="E370" s="122">
        <v>50823165.789999999</v>
      </c>
      <c r="F370" s="115"/>
      <c r="G370" s="120"/>
    </row>
    <row r="371" spans="2:7" s="94" customFormat="1" ht="14.25">
      <c r="B371" s="187"/>
      <c r="C371" s="187"/>
      <c r="D371" s="123"/>
      <c r="E371" s="121"/>
      <c r="F371" s="115"/>
      <c r="G371" s="120"/>
    </row>
    <row r="372" spans="2:7" s="94" customFormat="1" ht="15">
      <c r="B372" s="181" t="s">
        <v>244</v>
      </c>
      <c r="C372" s="182"/>
      <c r="D372" s="124"/>
      <c r="E372" s="125">
        <f>SUM(D372:D377)</f>
        <v>38650</v>
      </c>
      <c r="F372" s="115"/>
      <c r="G372" s="115"/>
    </row>
    <row r="373" spans="2:7" s="94" customFormat="1" ht="15">
      <c r="B373" s="183" t="s">
        <v>245</v>
      </c>
      <c r="C373" s="184"/>
      <c r="D373" s="126" t="s">
        <v>246</v>
      </c>
      <c r="E373" s="127"/>
      <c r="F373" s="115"/>
      <c r="G373" s="115"/>
    </row>
    <row r="374" spans="2:7" s="94" customFormat="1" ht="15">
      <c r="B374" s="183" t="s">
        <v>247</v>
      </c>
      <c r="C374" s="184"/>
      <c r="D374" s="126" t="s">
        <v>246</v>
      </c>
      <c r="E374" s="127"/>
      <c r="F374" s="115"/>
      <c r="G374" s="115"/>
    </row>
    <row r="375" spans="2:7" s="94" customFormat="1" ht="15">
      <c r="B375" s="183" t="s">
        <v>248</v>
      </c>
      <c r="C375" s="184"/>
      <c r="D375" s="126" t="s">
        <v>246</v>
      </c>
      <c r="E375" s="127"/>
      <c r="F375" s="115"/>
      <c r="G375" s="115"/>
    </row>
    <row r="376" spans="2:7" s="94" customFormat="1" ht="15">
      <c r="B376" s="183" t="s">
        <v>249</v>
      </c>
      <c r="C376" s="184"/>
      <c r="D376" s="126" t="s">
        <v>246</v>
      </c>
      <c r="E376" s="127"/>
      <c r="F376" s="115"/>
      <c r="G376" s="115"/>
    </row>
    <row r="377" spans="2:7" s="94" customFormat="1" ht="15">
      <c r="B377" s="183" t="s">
        <v>250</v>
      </c>
      <c r="C377" s="184"/>
      <c r="D377" s="125">
        <v>38650</v>
      </c>
      <c r="E377" s="127"/>
      <c r="F377" s="120"/>
      <c r="G377" s="115"/>
    </row>
    <row r="378" spans="2:7" s="94" customFormat="1" ht="14.25">
      <c r="B378" s="187"/>
      <c r="C378" s="187"/>
      <c r="D378" s="123"/>
      <c r="E378" s="121"/>
      <c r="F378" s="115"/>
      <c r="G378" s="115"/>
    </row>
    <row r="379" spans="2:7" s="94" customFormat="1" ht="15">
      <c r="B379" s="181" t="s">
        <v>251</v>
      </c>
      <c r="C379" s="182"/>
      <c r="D379" s="124"/>
      <c r="E379" s="128">
        <f>SUM(D379:D383)</f>
        <v>0</v>
      </c>
      <c r="F379" s="120"/>
      <c r="G379" s="115"/>
    </row>
    <row r="380" spans="2:7" s="94" customFormat="1" ht="15">
      <c r="B380" s="183" t="s">
        <v>252</v>
      </c>
      <c r="C380" s="184"/>
      <c r="D380" s="126" t="s">
        <v>246</v>
      </c>
      <c r="E380" s="127"/>
      <c r="F380" s="115"/>
      <c r="G380" s="115"/>
    </row>
    <row r="381" spans="2:7" s="94" customFormat="1" ht="15">
      <c r="B381" s="183" t="s">
        <v>253</v>
      </c>
      <c r="C381" s="184"/>
      <c r="D381" s="126" t="s">
        <v>246</v>
      </c>
      <c r="E381" s="127"/>
      <c r="F381" s="115"/>
      <c r="G381" s="115"/>
    </row>
    <row r="382" spans="2:7" s="94" customFormat="1" ht="15">
      <c r="B382" s="183" t="s">
        <v>254</v>
      </c>
      <c r="C382" s="184"/>
      <c r="D382" s="126" t="s">
        <v>246</v>
      </c>
      <c r="E382" s="127"/>
      <c r="F382" s="115"/>
      <c r="G382" s="115"/>
    </row>
    <row r="383" spans="2:7" s="94" customFormat="1" ht="15">
      <c r="B383" s="185" t="s">
        <v>255</v>
      </c>
      <c r="C383" s="186"/>
      <c r="D383" s="126" t="s">
        <v>246</v>
      </c>
      <c r="E383" s="129"/>
      <c r="F383" s="115"/>
      <c r="G383" s="115"/>
    </row>
    <row r="384" spans="2:7" s="94" customFormat="1" ht="14.25">
      <c r="B384" s="187"/>
      <c r="C384" s="187"/>
      <c r="D384" s="121"/>
      <c r="E384" s="121"/>
      <c r="F384" s="115"/>
      <c r="G384" s="115"/>
    </row>
    <row r="385" spans="2:7" s="94" customFormat="1" ht="15">
      <c r="B385" s="168" t="s">
        <v>256</v>
      </c>
      <c r="C385" s="169"/>
      <c r="D385" s="121"/>
      <c r="E385" s="130">
        <f>+E370+E372-E379</f>
        <v>50861815.789999999</v>
      </c>
      <c r="F385" s="115"/>
      <c r="G385" s="120"/>
    </row>
    <row r="386" spans="2:7" s="94" customFormat="1">
      <c r="F386" s="131"/>
      <c r="G386" s="120"/>
    </row>
    <row r="387" spans="2:7" s="94" customFormat="1">
      <c r="F387" s="115"/>
      <c r="G387" s="115"/>
    </row>
    <row r="388" spans="2:7" s="94" customFormat="1">
      <c r="B388" s="170" t="s">
        <v>257</v>
      </c>
      <c r="C388" s="171"/>
      <c r="D388" s="171"/>
      <c r="E388" s="172"/>
      <c r="F388" s="115"/>
      <c r="G388" s="115"/>
    </row>
    <row r="389" spans="2:7" s="94" customFormat="1">
      <c r="B389" s="173" t="s">
        <v>241</v>
      </c>
      <c r="C389" s="174"/>
      <c r="D389" s="174"/>
      <c r="E389" s="175"/>
      <c r="F389" s="115"/>
      <c r="G389" s="115"/>
    </row>
    <row r="390" spans="2:7" s="94" customFormat="1">
      <c r="B390" s="176" t="s">
        <v>242</v>
      </c>
      <c r="C390" s="177"/>
      <c r="D390" s="177"/>
      <c r="E390" s="178"/>
      <c r="F390" s="115"/>
      <c r="G390" s="115"/>
    </row>
    <row r="391" spans="2:7" s="94" customFormat="1">
      <c r="B391" s="179" t="s">
        <v>258</v>
      </c>
      <c r="C391" s="180"/>
      <c r="D391" s="132"/>
      <c r="E391" s="133">
        <v>20977527.309999999</v>
      </c>
      <c r="F391" s="115"/>
      <c r="G391" s="115"/>
    </row>
    <row r="392" spans="2:7" s="94" customFormat="1">
      <c r="B392" s="165"/>
      <c r="C392" s="165"/>
      <c r="F392" s="115"/>
      <c r="G392" s="115"/>
    </row>
    <row r="393" spans="2:7" s="94" customFormat="1">
      <c r="B393" s="166" t="s">
        <v>259</v>
      </c>
      <c r="C393" s="167"/>
      <c r="D393" s="134"/>
      <c r="E393" s="135">
        <f>SUM(D393:D410)</f>
        <v>13898407.970000001</v>
      </c>
      <c r="F393" s="115"/>
      <c r="G393" s="115"/>
    </row>
    <row r="394" spans="2:7" s="94" customFormat="1">
      <c r="B394" s="158" t="s">
        <v>260</v>
      </c>
      <c r="C394" s="159"/>
      <c r="D394" s="125">
        <v>25179.09</v>
      </c>
      <c r="E394" s="136"/>
      <c r="F394" s="115"/>
      <c r="G394" s="115"/>
    </row>
    <row r="395" spans="2:7" s="94" customFormat="1">
      <c r="B395" s="158" t="s">
        <v>261</v>
      </c>
      <c r="C395" s="159"/>
      <c r="D395" s="137" t="s">
        <v>246</v>
      </c>
      <c r="E395" s="136"/>
      <c r="F395" s="115"/>
      <c r="G395" s="115"/>
    </row>
    <row r="396" spans="2:7" s="94" customFormat="1">
      <c r="B396" s="158" t="s">
        <v>262</v>
      </c>
      <c r="C396" s="159"/>
      <c r="D396" s="137" t="s">
        <v>246</v>
      </c>
      <c r="E396" s="136"/>
      <c r="F396" s="115"/>
      <c r="G396" s="115"/>
    </row>
    <row r="397" spans="2:7" s="94" customFormat="1">
      <c r="B397" s="158" t="s">
        <v>263</v>
      </c>
      <c r="C397" s="159"/>
      <c r="D397" s="137" t="s">
        <v>246</v>
      </c>
      <c r="E397" s="136"/>
      <c r="F397" s="115"/>
      <c r="G397" s="115"/>
    </row>
    <row r="398" spans="2:7" s="94" customFormat="1">
      <c r="B398" s="158" t="s">
        <v>264</v>
      </c>
      <c r="C398" s="159"/>
      <c r="D398" s="137" t="s">
        <v>246</v>
      </c>
      <c r="E398" s="136"/>
      <c r="F398" s="115"/>
      <c r="G398" s="120"/>
    </row>
    <row r="399" spans="2:7" s="94" customFormat="1">
      <c r="B399" s="158" t="s">
        <v>265</v>
      </c>
      <c r="C399" s="159"/>
      <c r="D399" s="125">
        <v>18374.400000000001</v>
      </c>
      <c r="E399" s="136"/>
      <c r="F399" s="115"/>
      <c r="G399" s="115"/>
    </row>
    <row r="400" spans="2:7" s="94" customFormat="1">
      <c r="B400" s="158" t="s">
        <v>266</v>
      </c>
      <c r="C400" s="159"/>
      <c r="D400" s="137" t="s">
        <v>246</v>
      </c>
      <c r="E400" s="136"/>
      <c r="F400" s="115"/>
      <c r="G400" s="120"/>
    </row>
    <row r="401" spans="2:8" s="94" customFormat="1">
      <c r="B401" s="158" t="s">
        <v>267</v>
      </c>
      <c r="C401" s="159"/>
      <c r="D401" s="137" t="s">
        <v>246</v>
      </c>
      <c r="E401" s="136"/>
      <c r="F401" s="115"/>
      <c r="G401" s="115"/>
    </row>
    <row r="402" spans="2:8" s="94" customFormat="1">
      <c r="B402" s="158" t="s">
        <v>268</v>
      </c>
      <c r="C402" s="159"/>
      <c r="D402" s="137" t="s">
        <v>246</v>
      </c>
      <c r="E402" s="136"/>
      <c r="F402" s="115"/>
      <c r="G402" s="120"/>
    </row>
    <row r="403" spans="2:8" s="94" customFormat="1">
      <c r="B403" s="158" t="s">
        <v>269</v>
      </c>
      <c r="C403" s="159"/>
      <c r="D403" s="125">
        <v>13854854.48</v>
      </c>
      <c r="E403" s="136"/>
      <c r="F403" s="120"/>
      <c r="G403" s="120"/>
    </row>
    <row r="404" spans="2:8" s="94" customFormat="1">
      <c r="B404" s="158" t="s">
        <v>270</v>
      </c>
      <c r="C404" s="159"/>
      <c r="D404" s="137" t="s">
        <v>246</v>
      </c>
      <c r="E404" s="136"/>
      <c r="F404" s="115"/>
      <c r="G404" s="120"/>
      <c r="H404" s="138"/>
    </row>
    <row r="405" spans="2:8" s="94" customFormat="1">
      <c r="B405" s="158" t="s">
        <v>271</v>
      </c>
      <c r="C405" s="159"/>
      <c r="D405" s="137" t="s">
        <v>246</v>
      </c>
      <c r="E405" s="136"/>
      <c r="F405" s="115"/>
      <c r="G405" s="120"/>
      <c r="H405" s="138"/>
    </row>
    <row r="406" spans="2:8" s="94" customFormat="1">
      <c r="B406" s="158" t="s">
        <v>272</v>
      </c>
      <c r="C406" s="159"/>
      <c r="D406" s="137" t="s">
        <v>246</v>
      </c>
      <c r="E406" s="136"/>
      <c r="F406" s="115"/>
      <c r="G406" s="139"/>
    </row>
    <row r="407" spans="2:8" s="94" customFormat="1">
      <c r="B407" s="158" t="s">
        <v>273</v>
      </c>
      <c r="C407" s="159"/>
      <c r="D407" s="137" t="s">
        <v>246</v>
      </c>
      <c r="E407" s="136"/>
      <c r="F407" s="115"/>
      <c r="G407" s="115"/>
    </row>
    <row r="408" spans="2:8" s="94" customFormat="1">
      <c r="B408" s="158" t="s">
        <v>274</v>
      </c>
      <c r="C408" s="159"/>
      <c r="D408" s="140" t="s">
        <v>246</v>
      </c>
      <c r="E408" s="136"/>
      <c r="F408" s="120"/>
      <c r="G408" s="115"/>
    </row>
    <row r="409" spans="2:8" s="94" customFormat="1" ht="12.75" customHeight="1">
      <c r="B409" s="158" t="s">
        <v>275</v>
      </c>
      <c r="C409" s="159"/>
      <c r="D409" s="140" t="s">
        <v>246</v>
      </c>
      <c r="E409" s="136"/>
      <c r="F409" s="115"/>
      <c r="G409" s="115"/>
    </row>
    <row r="410" spans="2:8" s="94" customFormat="1">
      <c r="B410" s="160" t="s">
        <v>276</v>
      </c>
      <c r="C410" s="161"/>
      <c r="D410" s="140" t="s">
        <v>246</v>
      </c>
      <c r="E410" s="136"/>
      <c r="F410" s="115"/>
      <c r="G410" s="115"/>
    </row>
    <row r="411" spans="2:8" s="94" customFormat="1">
      <c r="B411" s="165"/>
      <c r="C411" s="165"/>
      <c r="F411" s="115"/>
      <c r="G411" s="115"/>
    </row>
    <row r="412" spans="2:8" s="94" customFormat="1">
      <c r="B412" s="166" t="s">
        <v>277</v>
      </c>
      <c r="C412" s="167"/>
      <c r="D412" s="134"/>
      <c r="E412" s="135">
        <f>SUM(D412:D419)</f>
        <v>0</v>
      </c>
      <c r="F412" s="115"/>
      <c r="G412" s="115"/>
    </row>
    <row r="413" spans="2:8" s="94" customFormat="1">
      <c r="B413" s="158" t="s">
        <v>278</v>
      </c>
      <c r="C413" s="159"/>
      <c r="D413" s="140" t="s">
        <v>246</v>
      </c>
      <c r="E413" s="136"/>
      <c r="F413" s="115"/>
      <c r="G413" s="115"/>
    </row>
    <row r="414" spans="2:8" s="94" customFormat="1">
      <c r="B414" s="158" t="s">
        <v>279</v>
      </c>
      <c r="C414" s="159"/>
      <c r="D414" s="140" t="s">
        <v>246</v>
      </c>
      <c r="E414" s="136"/>
      <c r="F414" s="115"/>
      <c r="G414" s="115"/>
    </row>
    <row r="415" spans="2:8" s="94" customFormat="1">
      <c r="B415" s="158" t="s">
        <v>280</v>
      </c>
      <c r="C415" s="159"/>
      <c r="D415" s="140" t="s">
        <v>246</v>
      </c>
      <c r="E415" s="136"/>
      <c r="F415" s="115"/>
      <c r="G415" s="115"/>
    </row>
    <row r="416" spans="2:8" s="94" customFormat="1">
      <c r="B416" s="158" t="s">
        <v>281</v>
      </c>
      <c r="C416" s="159"/>
      <c r="D416" s="140" t="s">
        <v>246</v>
      </c>
      <c r="E416" s="136"/>
      <c r="F416" s="115"/>
      <c r="G416" s="115"/>
    </row>
    <row r="417" spans="2:7" s="94" customFormat="1">
      <c r="B417" s="158" t="s">
        <v>282</v>
      </c>
      <c r="C417" s="159"/>
      <c r="D417" s="140" t="s">
        <v>246</v>
      </c>
      <c r="E417" s="136"/>
      <c r="F417" s="115"/>
      <c r="G417" s="120"/>
    </row>
    <row r="418" spans="2:7" s="94" customFormat="1">
      <c r="B418" s="158" t="s">
        <v>283</v>
      </c>
      <c r="C418" s="159"/>
      <c r="D418" s="140" t="s">
        <v>246</v>
      </c>
      <c r="E418" s="136"/>
      <c r="F418" s="115"/>
      <c r="G418" s="115"/>
    </row>
    <row r="419" spans="2:7" s="94" customFormat="1">
      <c r="B419" s="160" t="s">
        <v>284</v>
      </c>
      <c r="C419" s="161"/>
      <c r="D419" s="140"/>
      <c r="E419" s="136"/>
      <c r="F419" s="115"/>
      <c r="G419" s="115"/>
    </row>
    <row r="420" spans="2:7" s="94" customFormat="1">
      <c r="B420" s="162"/>
      <c r="C420" s="162"/>
      <c r="F420" s="115"/>
      <c r="G420" s="115"/>
    </row>
    <row r="421" spans="2:7" s="94" customFormat="1">
      <c r="B421" s="141" t="s">
        <v>285</v>
      </c>
      <c r="E421" s="142">
        <f>+E391-E393+E412</f>
        <v>7079119.339999998</v>
      </c>
      <c r="F421" s="120"/>
      <c r="G421" s="120"/>
    </row>
    <row r="422" spans="2:7" s="94" customFormat="1">
      <c r="F422" s="143"/>
      <c r="G422" s="131"/>
    </row>
    <row r="423" spans="2:7">
      <c r="F423" s="144"/>
      <c r="G423" s="145"/>
    </row>
    <row r="424" spans="2:7">
      <c r="F424" s="10"/>
      <c r="G424" s="10"/>
    </row>
    <row r="425" spans="2:7">
      <c r="B425" s="163" t="s">
        <v>286</v>
      </c>
      <c r="C425" s="163"/>
      <c r="D425" s="163"/>
      <c r="E425" s="163"/>
      <c r="F425" s="163"/>
      <c r="G425" s="10"/>
    </row>
    <row r="426" spans="2:7">
      <c r="B426" s="146"/>
      <c r="C426" s="146"/>
      <c r="D426" s="146"/>
      <c r="E426" s="146"/>
      <c r="F426" s="146"/>
      <c r="G426" s="10"/>
    </row>
    <row r="427" spans="2:7">
      <c r="B427" s="146"/>
      <c r="C427" s="146"/>
      <c r="D427" s="146"/>
      <c r="E427" s="146"/>
      <c r="F427" s="146"/>
      <c r="G427" s="10"/>
    </row>
    <row r="428" spans="2:7" ht="21" customHeight="1">
      <c r="B428" s="55" t="s">
        <v>287</v>
      </c>
      <c r="C428" s="56" t="s">
        <v>50</v>
      </c>
      <c r="D428" s="82" t="s">
        <v>51</v>
      </c>
      <c r="E428" s="82" t="s">
        <v>52</v>
      </c>
      <c r="F428" s="10"/>
      <c r="G428" s="10"/>
    </row>
    <row r="429" spans="2:7">
      <c r="B429" s="21" t="s">
        <v>288</v>
      </c>
      <c r="C429" s="147">
        <v>0</v>
      </c>
      <c r="D429" s="148"/>
      <c r="E429" s="148"/>
      <c r="F429" s="10"/>
      <c r="G429" s="10"/>
    </row>
    <row r="430" spans="2:7">
      <c r="B430" s="23"/>
      <c r="C430" s="149">
        <v>0</v>
      </c>
      <c r="D430" s="39"/>
      <c r="E430" s="39"/>
      <c r="F430" s="10"/>
      <c r="G430" s="10"/>
    </row>
    <row r="431" spans="2:7">
      <c r="B431" s="25"/>
      <c r="C431" s="150">
        <v>0</v>
      </c>
      <c r="D431" s="151">
        <v>0</v>
      </c>
      <c r="E431" s="151">
        <v>0</v>
      </c>
      <c r="F431" s="10"/>
      <c r="G431" s="10"/>
    </row>
    <row r="432" spans="2:7" ht="21" customHeight="1">
      <c r="C432" s="20">
        <f>SUM(C430:C431)</f>
        <v>0</v>
      </c>
      <c r="D432" s="20">
        <f>SUM(D430:D431)</f>
        <v>0</v>
      </c>
      <c r="E432" s="20">
        <f>SUM(E430:E431)</f>
        <v>0</v>
      </c>
      <c r="F432" s="10"/>
      <c r="G432" s="10"/>
    </row>
    <row r="433" spans="2:7">
      <c r="F433" s="10"/>
      <c r="G433" s="10"/>
    </row>
    <row r="434" spans="2:7">
      <c r="F434" s="10"/>
      <c r="G434" s="10"/>
    </row>
    <row r="435" spans="2:7">
      <c r="B435" s="152" t="s">
        <v>289</v>
      </c>
      <c r="F435" s="10"/>
      <c r="G435" s="10"/>
    </row>
    <row r="436" spans="2:7" ht="12" customHeight="1">
      <c r="F436" s="10"/>
      <c r="G436" s="10"/>
    </row>
    <row r="437" spans="2:7">
      <c r="C437" s="85"/>
      <c r="D437" s="85"/>
      <c r="E437" s="85"/>
    </row>
    <row r="438" spans="2:7">
      <c r="B438" s="10"/>
      <c r="C438" s="153"/>
      <c r="D438" s="153"/>
      <c r="E438" s="153"/>
      <c r="F438" s="10"/>
    </row>
    <row r="439" spans="2:7">
      <c r="B439" s="10"/>
      <c r="C439" s="153"/>
      <c r="D439" s="153"/>
      <c r="E439" s="153"/>
      <c r="F439" s="10"/>
    </row>
    <row r="440" spans="2:7">
      <c r="B440" s="10"/>
      <c r="C440" s="10"/>
      <c r="D440" s="10"/>
      <c r="E440" s="10"/>
      <c r="F440" s="10"/>
      <c r="G440" s="10"/>
    </row>
    <row r="441" spans="2:7">
      <c r="B441" s="153"/>
      <c r="C441" s="153"/>
      <c r="D441" s="153"/>
      <c r="E441" s="153"/>
      <c r="F441" s="153"/>
      <c r="G441" s="153"/>
    </row>
    <row r="442" spans="2:7">
      <c r="B442" s="154"/>
      <c r="C442" s="10"/>
      <c r="D442" s="164"/>
      <c r="E442" s="164"/>
      <c r="F442" s="10"/>
      <c r="G442" s="155"/>
    </row>
    <row r="443" spans="2:7">
      <c r="B443" s="154"/>
      <c r="C443" s="10"/>
      <c r="D443" s="157"/>
      <c r="E443" s="157"/>
      <c r="F443" s="155"/>
      <c r="G443" s="156"/>
    </row>
    <row r="444" spans="2:7">
      <c r="B444" s="153"/>
      <c r="C444" s="153"/>
      <c r="D444" s="153"/>
      <c r="E444" s="153"/>
      <c r="F444" s="153"/>
      <c r="G444" s="85"/>
    </row>
    <row r="445" spans="2:7">
      <c r="B445" s="153"/>
      <c r="C445" s="153"/>
      <c r="D445" s="153"/>
      <c r="E445" s="153"/>
      <c r="F445" s="153"/>
      <c r="G445" s="85"/>
    </row>
    <row r="449" ht="12.75" customHeight="1"/>
    <row r="452" ht="12.75" customHeight="1"/>
  </sheetData>
  <mergeCells count="67">
    <mergeCell ref="B365:E365"/>
    <mergeCell ref="A2:L2"/>
    <mergeCell ref="A3:L3"/>
    <mergeCell ref="A4:L4"/>
    <mergeCell ref="A9:L9"/>
    <mergeCell ref="D75:E75"/>
    <mergeCell ref="D173:E173"/>
    <mergeCell ref="D180:E180"/>
    <mergeCell ref="D187:E187"/>
    <mergeCell ref="D194:E194"/>
    <mergeCell ref="D224:E224"/>
    <mergeCell ref="D232:E232"/>
    <mergeCell ref="B378:C378"/>
    <mergeCell ref="B367:E367"/>
    <mergeCell ref="B368:E368"/>
    <mergeCell ref="B369:E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92:C392"/>
    <mergeCell ref="B379:C379"/>
    <mergeCell ref="B380:C380"/>
    <mergeCell ref="B381:C381"/>
    <mergeCell ref="B382:C382"/>
    <mergeCell ref="B383:C383"/>
    <mergeCell ref="B384:C384"/>
    <mergeCell ref="B385:C385"/>
    <mergeCell ref="B388:E388"/>
    <mergeCell ref="B389:E389"/>
    <mergeCell ref="B390:E390"/>
    <mergeCell ref="B391:C391"/>
    <mergeCell ref="B404:C404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16:C416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D443:E443"/>
    <mergeCell ref="B417:C417"/>
    <mergeCell ref="B418:C418"/>
    <mergeCell ref="B419:C419"/>
    <mergeCell ref="B420:C420"/>
    <mergeCell ref="B425:F425"/>
    <mergeCell ref="D442:E442"/>
  </mergeCells>
  <dataValidations count="4">
    <dataValidation allowBlank="1" showInputMessage="1" showErrorMessage="1" prompt="Especificar origen de dicho recurso: Federal, Estatal, Municipal, Particulares." sqref="D169 D176 D183"/>
    <dataValidation allowBlank="1" showInputMessage="1" showErrorMessage="1" prompt="Características cualitativas significativas que les impacten financieramente." sqref="D135:E135 E169 E176 E183"/>
    <dataValidation allowBlank="1" showInputMessage="1" showErrorMessage="1" prompt="Corresponde al número de la cuenta de acuerdo al Plan de Cuentas emitido por el CONAC (DOF 22/11/2010)." sqref="B135"/>
    <dataValidation allowBlank="1" showInputMessage="1" showErrorMessage="1" prompt="Saldo final del periodo que corresponde la cuenta pública presentada (mensual:  enero, febrero, marzo, etc.; trimestral: 1er, 2do, 3ro. o 4to.)." sqref="C135 C169 C176 C183"/>
  </dataValidations>
  <pageMargins left="0.46" right="0.70866141732283472" top="0.38" bottom="0.74803149606299213" header="0.31496062992125984" footer="0.31496062992125984"/>
  <pageSetup scale="31" fitToHeight="4" orientation="landscape" horizontalDpi="4294967294" verticalDpi="4294967294" r:id="rId1"/>
  <headerFooter differentOddEven="1" differentFirst="1">
    <oddFooter>&amp;CPágina 11</oddFooter>
    <evenFooter>&amp;CPágina 10</evenFooter>
    <firstFooter>&amp;CPágina 9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</vt:lpstr>
      <vt:lpstr>NOTAS!Área_de_impresión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Maricela Pérez Lara</cp:lastModifiedBy>
  <cp:lastPrinted>2019-05-28T20:52:18Z</cp:lastPrinted>
  <dcterms:created xsi:type="dcterms:W3CDTF">2019-04-10T16:34:01Z</dcterms:created>
  <dcterms:modified xsi:type="dcterms:W3CDTF">2019-05-28T20:52:23Z</dcterms:modified>
</cp:coreProperties>
</file>